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Mon Drive\Oxfam Trailwalker\2025 OTW DIEPPE\Logistique\Parcours\Calculateur de temps\Pour les équipes\"/>
    </mc:Choice>
  </mc:AlternateContent>
  <bookViews>
    <workbookView xWindow="0" yWindow="0" windowWidth="23040" windowHeight="8208"/>
  </bookViews>
  <sheets>
    <sheet name="Traiwalker Dieppe - 15H" sheetId="1" r:id="rId1"/>
    <sheet name="Traiwalker Dieppe - 12H " sheetId="9" r:id="rId2"/>
    <sheet name="Traiwalker Dieppe - 07H " sheetId="10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6" i="1" l="1"/>
  <c r="M4" i="1"/>
  <c r="M5" i="1"/>
  <c r="F4" i="1" l="1" a="1"/>
  <c r="F4" i="1" s="1"/>
  <c r="L8" i="10"/>
  <c r="F7" i="10" a="1"/>
  <c r="F7" i="10" s="1"/>
  <c r="G7" i="10" s="1"/>
  <c r="F6" i="10" a="1"/>
  <c r="F6" i="10" s="1"/>
  <c r="G6" i="10" s="1"/>
  <c r="F5" i="10" a="1"/>
  <c r="F5" i="10" s="1"/>
  <c r="G5" i="10" s="1"/>
  <c r="I4" i="10"/>
  <c r="I5" i="10" s="1"/>
  <c r="I6" i="10" s="1"/>
  <c r="I7" i="10" s="1"/>
  <c r="F4" i="10" a="1"/>
  <c r="F4" i="10" s="1"/>
  <c r="G4" i="10" s="1"/>
  <c r="L8" i="9"/>
  <c r="F7" i="9" a="1"/>
  <c r="F7" i="9" s="1"/>
  <c r="G7" i="9" s="1"/>
  <c r="F6" i="9" a="1"/>
  <c r="F6" i="9" s="1"/>
  <c r="G6" i="9" s="1"/>
  <c r="F5" i="9" a="1"/>
  <c r="F5" i="9" s="1"/>
  <c r="G5" i="9" s="1"/>
  <c r="I4" i="9"/>
  <c r="I5" i="9" s="1"/>
  <c r="I6" i="9" s="1"/>
  <c r="I7" i="9" s="1"/>
  <c r="F4" i="9" a="1"/>
  <c r="F4" i="9" s="1"/>
  <c r="G4" i="9" s="1"/>
  <c r="G8" i="10" l="1"/>
  <c r="G9" i="10" s="1"/>
  <c r="K4" i="10"/>
  <c r="P4" i="10"/>
  <c r="P5" i="10" s="1"/>
  <c r="P6" i="10" s="1"/>
  <c r="P7" i="10" s="1"/>
  <c r="G8" i="9"/>
  <c r="G9" i="9" s="1"/>
  <c r="K4" i="9"/>
  <c r="P4" i="9"/>
  <c r="P5" i="9" s="1"/>
  <c r="P6" i="9" s="1"/>
  <c r="P7" i="9" s="1"/>
  <c r="F5" i="1" a="1"/>
  <c r="F5" i="1" s="1"/>
  <c r="F6" i="1" a="1"/>
  <c r="F6" i="1" s="1"/>
  <c r="F7" i="1" a="1"/>
  <c r="F7" i="1" s="1"/>
  <c r="M4" i="10" l="1"/>
  <c r="K5" i="10" s="1"/>
  <c r="J4" i="10"/>
  <c r="M4" i="9"/>
  <c r="K5" i="9" s="1"/>
  <c r="J4" i="9"/>
  <c r="G7" i="1"/>
  <c r="G4" i="1"/>
  <c r="I4" i="1"/>
  <c r="G5" i="1"/>
  <c r="G6" i="1"/>
  <c r="L8" i="1"/>
  <c r="M5" i="10" l="1"/>
  <c r="K6" i="10" s="1"/>
  <c r="J5" i="10"/>
  <c r="M5" i="9"/>
  <c r="K6" i="9" s="1"/>
  <c r="J5" i="9"/>
  <c r="P4" i="1"/>
  <c r="P5" i="1" s="1"/>
  <c r="P6" i="1" s="1"/>
  <c r="P7" i="1" s="1"/>
  <c r="G8" i="1"/>
  <c r="G9" i="1" s="1"/>
  <c r="I5" i="1"/>
  <c r="I6" i="1" s="1"/>
  <c r="I7" i="1" s="1"/>
  <c r="K4" i="1"/>
  <c r="M6" i="10" l="1"/>
  <c r="K7" i="10" s="1"/>
  <c r="J6" i="10"/>
  <c r="M6" i="9"/>
  <c r="K7" i="9" s="1"/>
  <c r="J6" i="9"/>
  <c r="K5" i="1"/>
  <c r="J4" i="1"/>
  <c r="J7" i="10" l="1"/>
  <c r="J7" i="9"/>
  <c r="K6" i="1"/>
  <c r="J5" i="1"/>
  <c r="J6" i="1" l="1"/>
  <c r="K7" i="1"/>
  <c r="J7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<sst xmlns="http://schemas.openxmlformats.org/spreadsheetml/2006/main" count="120" uniqueCount="40">
  <si>
    <t>Heure de départ :</t>
  </si>
  <si>
    <t xml:space="preserve">Départ de : </t>
  </si>
  <si>
    <t>Difficulté de la section**</t>
  </si>
  <si>
    <t xml:space="preserve">D+ </t>
  </si>
  <si>
    <t>D-</t>
  </si>
  <si>
    <t>Distance
km</t>
  </si>
  <si>
    <t>Vitesse
km/h</t>
  </si>
  <si>
    <t>Temps de marche</t>
  </si>
  <si>
    <t>Arrivée à:</t>
  </si>
  <si>
    <t>Distance
cumulée</t>
  </si>
  <si>
    <t>Jour d'arrivée</t>
  </si>
  <si>
    <t>Heure d'arrivée</t>
  </si>
  <si>
    <t>Temps de repos</t>
  </si>
  <si>
    <t>Heure de départ du PC</t>
  </si>
  <si>
    <t>Heure fermeture du PC</t>
  </si>
  <si>
    <t>Temps cumulé</t>
  </si>
  <si>
    <t xml:space="preserve">Total du temps de marche : </t>
  </si>
  <si>
    <t>Total temps de repos :</t>
  </si>
  <si>
    <t>Temps Total du Trail :</t>
  </si>
  <si>
    <t>Vitesse km/h de votre équipe</t>
  </si>
  <si>
    <t>Difficultée de la section = 1</t>
  </si>
  <si>
    <t>Difficultée de la section = 2</t>
  </si>
  <si>
    <t>Difficultée de la section = 3</t>
  </si>
  <si>
    <t>Difficultée de la section = 4</t>
  </si>
  <si>
    <t>Heure ouverture du PC</t>
  </si>
  <si>
    <t>Départ - Dieppe - Front de Mer</t>
  </si>
  <si>
    <r>
      <t xml:space="preserve">CALCULATEUR DE TEMPS *
Trailwalker Oxfam 2025 - DIEPPE
</t>
    </r>
    <r>
      <rPr>
        <b/>
        <sz val="14"/>
        <color rgb="FFFFC000"/>
        <rFont val="Arial"/>
        <family val="2"/>
      </rPr>
      <t>(seul les cellules orange sont modifiables)</t>
    </r>
  </si>
  <si>
    <t>PC 1 : Petit-Caux // Berneval-le-Grand</t>
  </si>
  <si>
    <t>PC 2 : Envermeu</t>
  </si>
  <si>
    <t>PC 3 : Saint-Vaast-d'Equiqueville</t>
  </si>
  <si>
    <t>PC 4 : Saint-Nicolas-d'Aliermont</t>
  </si>
  <si>
    <t>50 KM</t>
  </si>
  <si>
    <t xml:space="preserve">* Tableau indicatif pour vous accompagner dans la gestion du temps. 
** Les difficultés des sections ont été établies en fonction de la distance à parcourir, du dénivelé et du moment de la journée auquel elles se situent (plus difficiles de nuit que de jour). Il est à noter que ces difficultés sont données à titre indicatif, et pourraient varier en fonction de la météo. </t>
  </si>
  <si>
    <r>
      <rPr>
        <b/>
        <sz val="12"/>
        <rFont val="Arial"/>
        <family val="2"/>
      </rPr>
      <t>Etape 2.</t>
    </r>
    <r>
      <rPr>
        <sz val="12"/>
        <rFont val="Arial"/>
        <family val="2"/>
      </rPr>
      <t xml:space="preserve"> Entrez  la vitesse de votre équipe par rapport à la difficultée et en fonction de vos vitesses d'entraînement habituelles (B14 à B17):</t>
    </r>
  </si>
  <si>
    <r>
      <t xml:space="preserve">Etape 3. </t>
    </r>
    <r>
      <rPr>
        <sz val="12"/>
        <rFont val="Arial"/>
        <family val="2"/>
      </rPr>
      <t xml:space="preserve">Entrez le temps de repos que vous prevoyez pour chaque point de contrôle dans la colonne «Temps de repos» (L4 à L6). 
</t>
    </r>
    <r>
      <rPr>
        <u/>
        <sz val="12"/>
        <rFont val="Arial"/>
        <family val="2"/>
      </rPr>
      <t>Exemple:</t>
    </r>
    <r>
      <rPr>
        <sz val="12"/>
        <rFont val="Arial"/>
        <family val="2"/>
      </rPr>
      <t xml:space="preserve"> "h: mm" &gt; "00:45" pause de 45 minutes.</t>
    </r>
  </si>
  <si>
    <r>
      <rPr>
        <b/>
        <sz val="12"/>
        <rFont val="Arial"/>
        <family val="2"/>
      </rPr>
      <t>Etape 1</t>
    </r>
    <r>
      <rPr>
        <sz val="12"/>
        <rFont val="Arial"/>
        <family val="2"/>
      </rPr>
      <t>. Heure de votre départ
Pour rappel : 
Départ unique : 09H15</t>
    </r>
  </si>
  <si>
    <r>
      <rPr>
        <b/>
        <sz val="12"/>
        <rFont val="Arial"/>
        <family val="2"/>
      </rPr>
      <t>Etape 2.</t>
    </r>
    <r>
      <rPr>
        <sz val="12"/>
        <rFont val="Arial"/>
        <family val="2"/>
      </rPr>
      <t xml:space="preserve"> Entrez  la vitesse de votre équipe par rapport à la difficultée et en fonction de vos vitesses d'entraînement habituelles (B14 à B17)</t>
    </r>
  </si>
  <si>
    <t>Modifiez les carrés orange pour les adapter à vos propres informations</t>
  </si>
  <si>
    <t>Modifiez les carrés oranges pour les adapter à vos propres informations</t>
  </si>
  <si>
    <t>50KM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</si>
</sst>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"/>
    <numFmt numFmtId="165" formatCode="ddd"/>
    <numFmt numFmtId="166" formatCode="[h]:mm"/>
    <numFmt numFmtId="167" formatCode="[$-F400]h:mm:ss\ AM/PM"/>
    <numFmt numFmtId="168" formatCode="0.000000000"/>
  </numFmts>
  <fonts count="12" x14ac:knownFonts="1">
    <font>
      <sz val="10"/>
      <name val="Arial"/>
    </font>
    <font>
      <b/>
      <sz val="10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b/>
      <sz val="18"/>
      <name val="Arial"/>
      <family val="2"/>
    </font>
    <font>
      <b/>
      <sz val="14"/>
      <color rgb="FFFFC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0" fontId="0" fillId="0" borderId="0" xfId="0" applyNumberFormat="1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20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left" vertical="center"/>
    </xf>
    <xf numFmtId="166" fontId="5" fillId="2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/>
    </xf>
    <xf numFmtId="165" fontId="2" fillId="0" borderId="4" xfId="0" applyNumberFormat="1" applyFont="1" applyBorder="1" applyAlignment="1" applyProtection="1">
      <alignment horizontal="center" vertical="center"/>
      <protection hidden="1"/>
    </xf>
    <xf numFmtId="20" fontId="1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7" fontId="2" fillId="0" borderId="10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20" fontId="2" fillId="0" borderId="10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20" fontId="2" fillId="0" borderId="4" xfId="0" applyNumberFormat="1" applyFont="1" applyBorder="1" applyAlignment="1">
      <alignment horizontal="center" vertical="center"/>
    </xf>
    <xf numFmtId="166" fontId="5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66" fontId="10" fillId="0" borderId="1" xfId="0" applyNumberFormat="1" applyFont="1" applyBorder="1" applyAlignment="1">
      <alignment horizontal="center" vertical="center"/>
    </xf>
    <xf numFmtId="20" fontId="2" fillId="0" borderId="0" xfId="0" applyNumberFormat="1" applyFont="1" applyAlignment="1">
      <alignment horizontal="right" vertical="center"/>
    </xf>
    <xf numFmtId="2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 applyAlignment="1" applyProtection="1">
      <alignment horizontal="center" vertical="center"/>
      <protection hidden="1"/>
    </xf>
    <xf numFmtId="20" fontId="5" fillId="0" borderId="0" xfId="0" applyNumberFormat="1" applyFont="1" applyAlignment="1">
      <alignment horizontal="center" vertical="center"/>
    </xf>
    <xf numFmtId="0" fontId="6" fillId="4" borderId="11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center" vertical="center" wrapText="1"/>
    </xf>
    <xf numFmtId="20" fontId="6" fillId="4" borderId="4" xfId="0" applyNumberFormat="1" applyFont="1" applyFill="1" applyBorder="1" applyAlignment="1">
      <alignment horizontal="center" vertical="center" wrapText="1"/>
    </xf>
    <xf numFmtId="164" fontId="2" fillId="5" borderId="10" xfId="0" applyNumberFormat="1" applyFont="1" applyFill="1" applyBorder="1" applyAlignment="1">
      <alignment horizontal="center" vertical="center"/>
    </xf>
    <xf numFmtId="166" fontId="10" fillId="5" borderId="1" xfId="0" applyNumberFormat="1" applyFont="1" applyFill="1" applyBorder="1" applyAlignment="1">
      <alignment horizontal="center" vertical="center"/>
    </xf>
    <xf numFmtId="166" fontId="4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top" wrapText="1"/>
    </xf>
    <xf numFmtId="20" fontId="6" fillId="3" borderId="4" xfId="0" applyNumberFormat="1" applyFont="1" applyFill="1" applyBorder="1" applyAlignment="1">
      <alignment horizontal="center" vertical="center" wrapText="1"/>
    </xf>
    <xf numFmtId="20" fontId="2" fillId="3" borderId="4" xfId="0" applyNumberFormat="1" applyFont="1" applyFill="1" applyBorder="1" applyAlignment="1">
      <alignment horizontal="center" vertical="center"/>
    </xf>
    <xf numFmtId="20" fontId="2" fillId="3" borderId="8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8" fontId="0" fillId="0" borderId="0" xfId="0" applyNumberFormat="1"/>
    <xf numFmtId="0" fontId="4" fillId="0" borderId="1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vertical="top" wrapText="1"/>
    </xf>
    <xf numFmtId="0" fontId="0" fillId="0" borderId="0" xfId="0" applyAlignment="1"/>
    <xf numFmtId="0" fontId="0" fillId="0" borderId="12" xfId="0" applyBorder="1" applyAlignment="1"/>
    <xf numFmtId="20" fontId="5" fillId="6" borderId="4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3" fillId="0" borderId="7" xfId="0" applyFont="1" applyBorder="1" applyAlignment="1">
      <alignment vertical="center" wrapText="1"/>
    </xf>
    <xf numFmtId="0" fontId="0" fillId="0" borderId="8" xfId="0" applyBorder="1" applyAlignment="1">
      <alignment vertical="center"/>
    </xf>
    <xf numFmtId="0" fontId="8" fillId="0" borderId="2" xfId="0" applyFont="1" applyBorder="1" applyAlignment="1">
      <alignment vertical="center" wrapText="1"/>
    </xf>
    <xf numFmtId="0" fontId="0" fillId="0" borderId="9" xfId="0" applyBorder="1" applyAlignment="1">
      <alignment vertical="center"/>
    </xf>
    <xf numFmtId="0" fontId="6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3" fillId="0" borderId="0" xfId="0" applyFont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571500</xdr:colOff>
      <xdr:row>0</xdr:row>
      <xdr:rowOff>177801</xdr:rowOff>
    </xdr:from>
    <xdr:to>
      <xdr:col>15</xdr:col>
      <xdr:colOff>445923</xdr:colOff>
      <xdr:row>1</xdr:row>
      <xdr:rowOff>489203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46900" y="177801"/>
          <a:ext cx="2770023" cy="13401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482600</xdr:colOff>
      <xdr:row>0</xdr:row>
      <xdr:rowOff>127000</xdr:rowOff>
    </xdr:from>
    <xdr:to>
      <xdr:col>15</xdr:col>
      <xdr:colOff>357023</xdr:colOff>
      <xdr:row>1</xdr:row>
      <xdr:rowOff>374902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58000" y="127000"/>
          <a:ext cx="2770023" cy="13401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520700</xdr:colOff>
      <xdr:row>0</xdr:row>
      <xdr:rowOff>76200</xdr:rowOff>
    </xdr:from>
    <xdr:to>
      <xdr:col>15</xdr:col>
      <xdr:colOff>395123</xdr:colOff>
      <xdr:row>1</xdr:row>
      <xdr:rowOff>438402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96100" y="76200"/>
          <a:ext cx="2770023" cy="13401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20"/>
  <sheetViews>
    <sheetView tabSelected="1" zoomScale="60" zoomScaleNormal="60" workbookViewId="0">
      <selection activeCell="B2" sqref="B2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7773437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81" customHeight="1" thickBot="1" x14ac:dyDescent="0.3">
      <c r="A1" s="62" t="s">
        <v>26</v>
      </c>
      <c r="B1" s="68" t="s">
        <v>31</v>
      </c>
      <c r="C1" s="68"/>
      <c r="D1" s="63"/>
      <c r="E1" s="63"/>
      <c r="F1" s="6"/>
      <c r="G1" s="5"/>
      <c r="H1" s="7"/>
      <c r="I1" s="7"/>
      <c r="J1" s="6"/>
      <c r="K1" s="65"/>
      <c r="L1" s="65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7">
        <v>0.38541666666666669</v>
      </c>
      <c r="C2" s="11">
        <v>42161</v>
      </c>
      <c r="D2" s="37"/>
      <c r="E2" s="36"/>
      <c r="G2" s="12"/>
      <c r="I2" s="8"/>
      <c r="K2" s="66"/>
      <c r="L2" s="66"/>
      <c r="M2" s="70"/>
      <c r="N2" s="70"/>
      <c r="O2" s="70"/>
      <c r="P2" s="70"/>
    </row>
    <row r="3" spans="1:16" s="13" customFormat="1" ht="54.75" customHeight="1" thickBot="1" x14ac:dyDescent="0.3">
      <c r="A3" s="38" t="s">
        <v>1</v>
      </c>
      <c r="B3" s="39" t="s">
        <v>2</v>
      </c>
      <c r="C3" s="40" t="s">
        <v>3</v>
      </c>
      <c r="D3" s="40" t="s">
        <v>4</v>
      </c>
      <c r="E3" s="40" t="s">
        <v>5</v>
      </c>
      <c r="F3" s="39" t="s">
        <v>6</v>
      </c>
      <c r="G3" s="41" t="s">
        <v>7</v>
      </c>
      <c r="H3" s="41" t="s">
        <v>8</v>
      </c>
      <c r="I3" s="40" t="s">
        <v>9</v>
      </c>
      <c r="J3" s="41" t="s">
        <v>10</v>
      </c>
      <c r="K3" s="41" t="s">
        <v>11</v>
      </c>
      <c r="L3" s="41" t="s">
        <v>12</v>
      </c>
      <c r="M3" s="41" t="s">
        <v>13</v>
      </c>
      <c r="N3" s="56" t="s">
        <v>24</v>
      </c>
      <c r="O3" s="56" t="s">
        <v>14</v>
      </c>
      <c r="P3" s="41" t="s">
        <v>15</v>
      </c>
    </row>
    <row r="4" spans="1:16" s="21" customFormat="1" ht="25.5" customHeight="1" thickBot="1" x14ac:dyDescent="0.3">
      <c r="A4" s="14" t="s">
        <v>25</v>
      </c>
      <c r="B4" s="15">
        <v>2</v>
      </c>
      <c r="C4" s="59">
        <v>211</v>
      </c>
      <c r="D4" s="59">
        <v>127</v>
      </c>
      <c r="E4" s="16">
        <v>11.96</v>
      </c>
      <c r="F4" s="42" cm="1">
        <f t="array" ref="F4">INDEX($B$14:$B$17,B4)</f>
        <v>3.9</v>
      </c>
      <c r="G4" s="17">
        <f t="shared" ref="G4:G7" si="0">+E4/F4/24</f>
        <v>0.1277777777777778</v>
      </c>
      <c r="H4" s="14" t="s">
        <v>27</v>
      </c>
      <c r="I4" s="16">
        <f>E4</f>
        <v>11.96</v>
      </c>
      <c r="J4" s="18">
        <f t="shared" ref="J4:J7" si="1">+$E$2+K4</f>
        <v>0.51319444444444451</v>
      </c>
      <c r="K4" s="19">
        <f>+B2+G4</f>
        <v>0.51319444444444451</v>
      </c>
      <c r="L4" s="9">
        <v>1.7361111111111112E-2</v>
      </c>
      <c r="M4" s="19">
        <f>+K4+L4</f>
        <v>0.53055555555555567</v>
      </c>
      <c r="N4" s="58">
        <v>0.43402777777777773</v>
      </c>
      <c r="O4" s="57">
        <v>0.54166666666666663</v>
      </c>
      <c r="P4" s="20">
        <f>+G4+L4</f>
        <v>0.1451388888888889</v>
      </c>
    </row>
    <row r="5" spans="1:16" s="21" customFormat="1" ht="25.5" customHeight="1" thickBot="1" x14ac:dyDescent="0.3">
      <c r="A5" s="14" t="s">
        <v>27</v>
      </c>
      <c r="B5" s="22">
        <v>2</v>
      </c>
      <c r="C5" s="60">
        <v>132</v>
      </c>
      <c r="D5" s="60">
        <v>194</v>
      </c>
      <c r="E5" s="23">
        <v>13.1</v>
      </c>
      <c r="F5" s="42" cm="1">
        <f t="array" ref="F5">INDEX($B$14:$B$17,B5)</f>
        <v>3.9</v>
      </c>
      <c r="G5" s="24">
        <f t="shared" si="0"/>
        <v>0.13995726495726496</v>
      </c>
      <c r="H5" s="10" t="s">
        <v>28</v>
      </c>
      <c r="I5" s="23">
        <f t="shared" ref="I5:I7" si="2">I4+E5</f>
        <v>25.060000000000002</v>
      </c>
      <c r="J5" s="25">
        <f t="shared" si="1"/>
        <v>0.67051282051282057</v>
      </c>
      <c r="K5" s="26">
        <f t="shared" ref="K5:K7" si="3">+M4+G5</f>
        <v>0.67051282051282057</v>
      </c>
      <c r="L5" s="9">
        <v>2.0833333333333332E-2</v>
      </c>
      <c r="M5" s="19">
        <f>+K5+L5</f>
        <v>0.69134615384615394</v>
      </c>
      <c r="N5" s="58">
        <v>0.51041666666666663</v>
      </c>
      <c r="O5" s="57">
        <v>0.69444444444444453</v>
      </c>
      <c r="P5" s="27">
        <f t="shared" ref="P5:P7" si="4">+P4+G5+L5</f>
        <v>0.30592948717948715</v>
      </c>
    </row>
    <row r="6" spans="1:16" s="21" customFormat="1" ht="25.5" customHeight="1" thickBot="1" x14ac:dyDescent="0.3">
      <c r="A6" s="10" t="s">
        <v>28</v>
      </c>
      <c r="B6" s="22">
        <v>3</v>
      </c>
      <c r="C6" s="60">
        <v>225</v>
      </c>
      <c r="D6" s="60">
        <v>225</v>
      </c>
      <c r="E6" s="23">
        <v>12.01</v>
      </c>
      <c r="F6" s="42" cm="1">
        <f t="array" ref="F6">INDEX($B$14:$B$17,B6)</f>
        <v>3.5</v>
      </c>
      <c r="G6" s="24">
        <f t="shared" si="0"/>
        <v>0.14297619047619048</v>
      </c>
      <c r="H6" s="10" t="s">
        <v>29</v>
      </c>
      <c r="I6" s="23">
        <f t="shared" si="2"/>
        <v>37.07</v>
      </c>
      <c r="J6" s="25">
        <f t="shared" si="1"/>
        <v>0.83432234432234442</v>
      </c>
      <c r="K6" s="26">
        <f t="shared" si="3"/>
        <v>0.83432234432234442</v>
      </c>
      <c r="L6" s="9">
        <v>2.0833333333333332E-2</v>
      </c>
      <c r="M6" s="26">
        <f>+K6+L6</f>
        <v>0.85515567765567779</v>
      </c>
      <c r="N6" s="58">
        <v>0.58333333333333337</v>
      </c>
      <c r="O6" s="57">
        <v>0.86458333333333337</v>
      </c>
      <c r="P6" s="27">
        <f t="shared" si="4"/>
        <v>0.46973901098901094</v>
      </c>
    </row>
    <row r="7" spans="1:16" s="21" customFormat="1" ht="25.5" customHeight="1" thickBot="1" x14ac:dyDescent="0.3">
      <c r="A7" s="10" t="s">
        <v>29</v>
      </c>
      <c r="B7" s="22">
        <v>3</v>
      </c>
      <c r="C7" s="60">
        <v>308</v>
      </c>
      <c r="D7" s="60">
        <v>219</v>
      </c>
      <c r="E7" s="23">
        <v>12.89</v>
      </c>
      <c r="F7" s="42" cm="1">
        <f t="array" ref="F7">INDEX($B$14:$B$17,B7)</f>
        <v>3.5</v>
      </c>
      <c r="G7" s="24">
        <f t="shared" si="0"/>
        <v>0.15345238095238095</v>
      </c>
      <c r="H7" s="10" t="s">
        <v>30</v>
      </c>
      <c r="I7" s="23">
        <f t="shared" si="2"/>
        <v>49.96</v>
      </c>
      <c r="J7" s="25">
        <f t="shared" si="1"/>
        <v>1.0086080586080588</v>
      </c>
      <c r="K7" s="26">
        <f t="shared" si="3"/>
        <v>1.0086080586080588</v>
      </c>
      <c r="L7" s="9"/>
      <c r="M7" s="57"/>
      <c r="N7" s="58">
        <v>0.66319444444444442</v>
      </c>
      <c r="O7" s="57">
        <v>2.0833333333333332E-2</v>
      </c>
      <c r="P7" s="27">
        <f t="shared" si="4"/>
        <v>0.62319139194139184</v>
      </c>
    </row>
    <row r="8" spans="1:16" s="21" customFormat="1" ht="35.4" customHeight="1" thickTop="1" thickBot="1" x14ac:dyDescent="0.3">
      <c r="A8" s="28"/>
      <c r="B8" s="29"/>
      <c r="C8" s="29"/>
      <c r="D8" s="29"/>
      <c r="E8" s="30"/>
      <c r="F8" s="31" t="s">
        <v>16</v>
      </c>
      <c r="G8" s="43">
        <f>SUM(G4:G7)</f>
        <v>0.56416361416361416</v>
      </c>
      <c r="H8" s="33"/>
      <c r="I8" s="30"/>
      <c r="J8" s="34"/>
      <c r="K8" s="33" t="s">
        <v>17</v>
      </c>
      <c r="L8" s="32">
        <f>SUM(L4:L7)</f>
        <v>5.9027777777777776E-2</v>
      </c>
      <c r="M8" s="34"/>
      <c r="N8" s="34"/>
      <c r="O8" s="34"/>
      <c r="P8" s="35"/>
    </row>
    <row r="9" spans="1:16" s="21" customFormat="1" ht="32.25" customHeight="1" thickTop="1" thickBot="1" x14ac:dyDescent="0.3">
      <c r="B9" s="29"/>
      <c r="C9" s="29"/>
      <c r="D9" s="29"/>
      <c r="E9" s="30"/>
      <c r="F9" s="31" t="s">
        <v>18</v>
      </c>
      <c r="G9" s="44">
        <f>+G8+L8</f>
        <v>0.62319139194139195</v>
      </c>
      <c r="H9" s="34"/>
      <c r="I9" s="30"/>
      <c r="J9" s="34"/>
      <c r="K9" s="34"/>
      <c r="L9" s="34"/>
      <c r="M9" s="34"/>
      <c r="N9" s="34"/>
      <c r="O9" s="34"/>
      <c r="P9" s="35"/>
    </row>
    <row r="10" spans="1:16" s="4" customFormat="1" ht="45.75" customHeight="1" thickTop="1" thickBot="1" x14ac:dyDescent="0.3">
      <c r="A10" s="75" t="s">
        <v>38</v>
      </c>
      <c r="B10" s="76"/>
      <c r="C10" s="45"/>
      <c r="D10" s="45"/>
      <c r="F10"/>
      <c r="G10"/>
      <c r="H10"/>
      <c r="I10"/>
      <c r="J10"/>
      <c r="K10" s="61"/>
      <c r="L10"/>
      <c r="M10"/>
      <c r="N10"/>
      <c r="O10"/>
      <c r="P10"/>
    </row>
    <row r="11" spans="1:16" s="4" customFormat="1" ht="85.8" customHeight="1" x14ac:dyDescent="0.25">
      <c r="A11" s="50" t="s">
        <v>35</v>
      </c>
      <c r="B11" s="51"/>
      <c r="C11" s="45"/>
      <c r="D11" s="79" t="s">
        <v>32</v>
      </c>
      <c r="E11" s="79"/>
      <c r="F11" s="79"/>
      <c r="G11" s="79"/>
      <c r="H11" s="79"/>
      <c r="I11" s="79"/>
      <c r="J11" s="79"/>
      <c r="K11" s="79"/>
      <c r="L11" s="79"/>
      <c r="M11" s="79"/>
      <c r="N11" s="55"/>
      <c r="O11" s="55"/>
      <c r="P11"/>
    </row>
    <row r="12" spans="1:16" s="4" customFormat="1" ht="65.25" customHeight="1" x14ac:dyDescent="0.25">
      <c r="A12" s="73" t="s">
        <v>33</v>
      </c>
      <c r="B12" s="7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55"/>
      <c r="O12" s="55"/>
      <c r="P12"/>
    </row>
    <row r="13" spans="1:16" s="4" customFormat="1" ht="25.5" customHeight="1" x14ac:dyDescent="0.25">
      <c r="A13" s="77" t="s">
        <v>19</v>
      </c>
      <c r="B13" s="78"/>
      <c r="C13" s="46"/>
      <c r="D13" s="46"/>
      <c r="E13" s="5"/>
      <c r="F13"/>
      <c r="G13"/>
      <c r="H13"/>
      <c r="I13"/>
      <c r="J13"/>
      <c r="K13"/>
      <c r="L13"/>
      <c r="M13"/>
      <c r="N13"/>
      <c r="O13"/>
      <c r="P13"/>
    </row>
    <row r="14" spans="1:16" s="4" customFormat="1" ht="24.75" customHeight="1" x14ac:dyDescent="0.25">
      <c r="A14" s="49" t="s">
        <v>20</v>
      </c>
      <c r="B14" s="52">
        <v>4.4000000000000004</v>
      </c>
      <c r="C14" s="47"/>
      <c r="D14" s="47"/>
      <c r="E14" s="48"/>
      <c r="F14"/>
      <c r="G14"/>
      <c r="H14"/>
      <c r="I14"/>
      <c r="J14"/>
      <c r="K14"/>
      <c r="L14"/>
      <c r="M14"/>
      <c r="N14"/>
      <c r="O14"/>
      <c r="P14"/>
    </row>
    <row r="15" spans="1:16" s="4" customFormat="1" ht="24.75" customHeight="1" x14ac:dyDescent="0.25">
      <c r="A15" s="49" t="s">
        <v>21</v>
      </c>
      <c r="B15" s="53">
        <v>3.9</v>
      </c>
      <c r="C15" s="47"/>
      <c r="D15" s="47"/>
      <c r="E15" s="48"/>
      <c r="F15"/>
      <c r="G15"/>
      <c r="H15"/>
      <c r="I15"/>
      <c r="J15"/>
      <c r="K15"/>
      <c r="L15"/>
      <c r="M15"/>
      <c r="N15"/>
      <c r="O15"/>
      <c r="P15"/>
    </row>
    <row r="16" spans="1:16" s="4" customFormat="1" ht="24.75" customHeight="1" x14ac:dyDescent="0.25">
      <c r="A16" s="49" t="s">
        <v>22</v>
      </c>
      <c r="B16" s="53">
        <v>3.5</v>
      </c>
      <c r="C16" s="47"/>
      <c r="D16" s="47"/>
      <c r="E16" s="48"/>
      <c r="F16"/>
      <c r="G16"/>
      <c r="H16"/>
      <c r="I16"/>
      <c r="J16"/>
      <c r="K16"/>
      <c r="L16"/>
      <c r="M16"/>
      <c r="N16"/>
      <c r="O16"/>
      <c r="P16"/>
    </row>
    <row r="17" spans="1:16" s="4" customFormat="1" ht="34.799999999999997" customHeight="1" thickBot="1" x14ac:dyDescent="0.3">
      <c r="A17" s="49" t="s">
        <v>23</v>
      </c>
      <c r="B17" s="54">
        <v>2.9</v>
      </c>
      <c r="C17" s="47"/>
      <c r="D17" s="47"/>
      <c r="E17" s="48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76.8" customHeight="1" thickBot="1" x14ac:dyDescent="0.3">
      <c r="A18" s="71" t="s">
        <v>34</v>
      </c>
      <c r="B18" s="72"/>
      <c r="E18" s="6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57" customHeight="1" x14ac:dyDescent="0.25">
      <c r="E19" s="5"/>
      <c r="F19" s="6"/>
      <c r="G19" s="5"/>
      <c r="H19" s="7"/>
      <c r="I19" s="7"/>
      <c r="J19" s="6"/>
      <c r="K19" s="7"/>
      <c r="L19" s="7"/>
      <c r="M19" s="7"/>
      <c r="N19" s="7"/>
      <c r="O19" s="7"/>
      <c r="P19" s="7"/>
    </row>
    <row r="20" spans="1:16" s="4" customFormat="1" x14ac:dyDescent="0.25">
      <c r="A20"/>
      <c r="B20"/>
      <c r="C20"/>
      <c r="D20"/>
      <c r="E20" s="5"/>
      <c r="F20" s="6"/>
      <c r="G20" s="5"/>
      <c r="H20" s="7"/>
      <c r="I20" s="7"/>
      <c r="J20" s="6"/>
      <c r="K20" s="7"/>
      <c r="L20" s="7"/>
      <c r="M20" s="7"/>
      <c r="N20" s="7"/>
      <c r="O20" s="7"/>
      <c r="P20" s="7"/>
    </row>
  </sheetData>
  <sheetProtection algorithmName="SHA-512" hashValue="pyaQW2KymcSuu6P7b7jNUjRCi/Qr97qWH/sPVkod1q3qqk7u1qiso802wqNSo9vKAAjAxjUbHrur7ECfNsbEFw==" saltValue="J8lf/vsTZjLEzL4qsWvaXg==" spinCount="100000" sheet="1" objects="1" scenarios="1"/>
  <protectedRanges>
    <protectedRange algorithmName="SHA-512" hashValue="/BleKnx+wEk+ZpbrE/Zpor62QN2A+sNbdasTYBRUT8j5Q8lbKC35DGVhbmxEzGMw/cAMrmcSstPlAwER+Vkmtg==" saltValue="sSM0ftUyEsQOKZOwVwVtUw==" spinCount="100000" sqref="B14:B17" name="Vitesse"/>
    <protectedRange algorithmName="SHA-512" hashValue="jDKnppernJkeddR2isl5Ic62bRstzmowMFzUhJyGh/nm7DfQZN7cJCLbisQ8mD7YElGpyZOfmgmlvc1krMUSxg==" saltValue="J0eB2G4Ptt2omqNYXPyYhg==" spinCount="100000" sqref="L4:L6" name="Pause"/>
  </protectedRanges>
  <mergeCells count="7">
    <mergeCell ref="B1:C1"/>
    <mergeCell ref="M1:P2"/>
    <mergeCell ref="A18:B18"/>
    <mergeCell ref="A12:B12"/>
    <mergeCell ref="A10:B10"/>
    <mergeCell ref="A13:B13"/>
    <mergeCell ref="D11:M11"/>
  </mergeCells>
  <phoneticPr fontId="0" type="noConversion"/>
  <conditionalFormatting sqref="G8:G9">
    <cfRule type="expression" dxfId="5" priority="2">
      <formula>IF($G$9&gt;0.62500055,TRUE)</formula>
    </cfRule>
  </conditionalFormatting>
  <conditionalFormatting sqref="L8">
    <cfRule type="expression" dxfId="4" priority="1">
      <formula>IF($G$9&gt;1.25055,TRUE)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topLeftCell="A4" zoomScale="60" zoomScaleNormal="60" workbookViewId="0">
      <selection activeCell="B15" sqref="B15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7773437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85.8" customHeight="1" thickBot="1" x14ac:dyDescent="0.3">
      <c r="A1" s="62" t="s">
        <v>26</v>
      </c>
      <c r="B1" s="68" t="s">
        <v>39</v>
      </c>
      <c r="C1" s="68"/>
      <c r="D1" s="63"/>
      <c r="E1" s="63"/>
      <c r="F1" s="6"/>
      <c r="G1" s="5"/>
      <c r="H1" s="7"/>
      <c r="I1" s="7"/>
      <c r="J1" s="6"/>
      <c r="K1" s="65"/>
      <c r="L1" s="65"/>
      <c r="M1" s="69"/>
      <c r="N1" s="69"/>
      <c r="O1" s="69"/>
      <c r="P1" s="69"/>
    </row>
    <row r="2" spans="1:16" ht="54" customHeight="1" thickBot="1" x14ac:dyDescent="0.3">
      <c r="A2" s="10" t="s">
        <v>0</v>
      </c>
      <c r="B2" s="67">
        <v>0.38541666666666669</v>
      </c>
      <c r="C2" s="11">
        <v>42161</v>
      </c>
      <c r="D2" s="37"/>
      <c r="E2" s="36"/>
      <c r="G2" s="12"/>
      <c r="I2" s="8"/>
      <c r="K2" s="66"/>
      <c r="L2" s="66"/>
      <c r="M2" s="70"/>
      <c r="N2" s="70"/>
      <c r="O2" s="70"/>
      <c r="P2" s="70"/>
    </row>
    <row r="3" spans="1:16" s="13" customFormat="1" ht="54.75" customHeight="1" thickBot="1" x14ac:dyDescent="0.3">
      <c r="A3" s="38" t="s">
        <v>1</v>
      </c>
      <c r="B3" s="39" t="s">
        <v>2</v>
      </c>
      <c r="C3" s="40" t="s">
        <v>3</v>
      </c>
      <c r="D3" s="40" t="s">
        <v>4</v>
      </c>
      <c r="E3" s="40" t="s">
        <v>5</v>
      </c>
      <c r="F3" s="39" t="s">
        <v>6</v>
      </c>
      <c r="G3" s="41" t="s">
        <v>7</v>
      </c>
      <c r="H3" s="41" t="s">
        <v>8</v>
      </c>
      <c r="I3" s="40" t="s">
        <v>9</v>
      </c>
      <c r="J3" s="41" t="s">
        <v>10</v>
      </c>
      <c r="K3" s="41" t="s">
        <v>11</v>
      </c>
      <c r="L3" s="41" t="s">
        <v>12</v>
      </c>
      <c r="M3" s="41" t="s">
        <v>13</v>
      </c>
      <c r="N3" s="56" t="s">
        <v>24</v>
      </c>
      <c r="O3" s="56" t="s">
        <v>14</v>
      </c>
      <c r="P3" s="41" t="s">
        <v>15</v>
      </c>
    </row>
    <row r="4" spans="1:16" s="21" customFormat="1" ht="25.5" customHeight="1" thickBot="1" x14ac:dyDescent="0.3">
      <c r="A4" s="14" t="s">
        <v>25</v>
      </c>
      <c r="B4" s="15">
        <v>2</v>
      </c>
      <c r="C4" s="59">
        <v>211</v>
      </c>
      <c r="D4" s="59">
        <v>127</v>
      </c>
      <c r="E4" s="16">
        <v>11.96</v>
      </c>
      <c r="F4" s="42" cm="1">
        <f t="array" ref="F4">INDEX($B$14:$B$17,B4)</f>
        <v>4.8</v>
      </c>
      <c r="G4" s="17">
        <f t="shared" ref="G4:G7" si="0">+E4/F4/24</f>
        <v>0.10381944444444446</v>
      </c>
      <c r="H4" s="14" t="s">
        <v>27</v>
      </c>
      <c r="I4" s="16">
        <f>E4</f>
        <v>11.96</v>
      </c>
      <c r="J4" s="18">
        <f t="shared" ref="J4:J7" si="1">+$E$2+K4</f>
        <v>0.48923611111111115</v>
      </c>
      <c r="K4" s="19">
        <f>+B2+G4</f>
        <v>0.48923611111111115</v>
      </c>
      <c r="L4" s="9">
        <v>6.9444444444444441E-3</v>
      </c>
      <c r="M4" s="19">
        <f t="shared" ref="M4:M6" si="2">+K4+L4</f>
        <v>0.49618055555555557</v>
      </c>
      <c r="N4" s="58">
        <v>0.43402777777777773</v>
      </c>
      <c r="O4" s="57">
        <v>0.54166666666666663</v>
      </c>
      <c r="P4" s="20">
        <f>+G4+L4</f>
        <v>0.11076388888888891</v>
      </c>
    </row>
    <row r="5" spans="1:16" s="21" customFormat="1" ht="25.5" customHeight="1" thickBot="1" x14ac:dyDescent="0.3">
      <c r="A5" s="14" t="s">
        <v>27</v>
      </c>
      <c r="B5" s="22">
        <v>2</v>
      </c>
      <c r="C5" s="60">
        <v>132</v>
      </c>
      <c r="D5" s="60">
        <v>194</v>
      </c>
      <c r="E5" s="23">
        <v>13.16</v>
      </c>
      <c r="F5" s="42" cm="1">
        <f t="array" ref="F5">INDEX($B$14:$B$17,B5)</f>
        <v>4.8</v>
      </c>
      <c r="G5" s="24">
        <f t="shared" si="0"/>
        <v>0.11423611111111111</v>
      </c>
      <c r="H5" s="10" t="s">
        <v>28</v>
      </c>
      <c r="I5" s="23">
        <f t="shared" ref="I5:I7" si="3">I4+E5</f>
        <v>25.12</v>
      </c>
      <c r="J5" s="25">
        <f t="shared" si="1"/>
        <v>0.61041666666666672</v>
      </c>
      <c r="K5" s="26">
        <f t="shared" ref="K5:K7" si="4">+M4+G5</f>
        <v>0.61041666666666672</v>
      </c>
      <c r="L5" s="9">
        <v>1.3888888888888888E-2</v>
      </c>
      <c r="M5" s="26">
        <f t="shared" si="2"/>
        <v>0.62430555555555556</v>
      </c>
      <c r="N5" s="58">
        <v>0.51041666666666663</v>
      </c>
      <c r="O5" s="57">
        <v>0.69444444444444453</v>
      </c>
      <c r="P5" s="27">
        <f t="shared" ref="P5:P7" si="5">+P4+G5+L5</f>
        <v>0.23888888888888893</v>
      </c>
    </row>
    <row r="6" spans="1:16" s="21" customFormat="1" ht="25.5" customHeight="1" thickBot="1" x14ac:dyDescent="0.3">
      <c r="A6" s="10" t="s">
        <v>28</v>
      </c>
      <c r="B6" s="22">
        <v>3</v>
      </c>
      <c r="C6" s="60">
        <v>225</v>
      </c>
      <c r="D6" s="60">
        <v>225</v>
      </c>
      <c r="E6" s="23">
        <v>12.01</v>
      </c>
      <c r="F6" s="42" cm="1">
        <f t="array" ref="F6">INDEX($B$14:$B$17,B6)</f>
        <v>4.3</v>
      </c>
      <c r="G6" s="24">
        <f t="shared" si="0"/>
        <v>0.11637596899224806</v>
      </c>
      <c r="H6" s="10" t="s">
        <v>29</v>
      </c>
      <c r="I6" s="23">
        <f t="shared" si="3"/>
        <v>37.130000000000003</v>
      </c>
      <c r="J6" s="25">
        <f t="shared" si="1"/>
        <v>0.74068152454780356</v>
      </c>
      <c r="K6" s="26">
        <f t="shared" si="4"/>
        <v>0.74068152454780356</v>
      </c>
      <c r="L6" s="9">
        <v>1.7361111111111112E-2</v>
      </c>
      <c r="M6" s="26">
        <f t="shared" si="2"/>
        <v>0.75804263565891472</v>
      </c>
      <c r="N6" s="58">
        <v>0.58333333333333337</v>
      </c>
      <c r="O6" s="57">
        <v>0.86458333333333337</v>
      </c>
      <c r="P6" s="27">
        <f t="shared" si="5"/>
        <v>0.37262596899224809</v>
      </c>
    </row>
    <row r="7" spans="1:16" s="21" customFormat="1" ht="25.5" customHeight="1" thickBot="1" x14ac:dyDescent="0.3">
      <c r="A7" s="10" t="s">
        <v>29</v>
      </c>
      <c r="B7" s="22">
        <v>3</v>
      </c>
      <c r="C7" s="60">
        <v>308</v>
      </c>
      <c r="D7" s="60">
        <v>219</v>
      </c>
      <c r="E7" s="23">
        <v>12.89</v>
      </c>
      <c r="F7" s="42" cm="1">
        <f t="array" ref="F7">INDEX($B$14:$B$17,B7)</f>
        <v>4.3</v>
      </c>
      <c r="G7" s="24">
        <f t="shared" si="0"/>
        <v>0.1249031007751938</v>
      </c>
      <c r="H7" s="10" t="s">
        <v>30</v>
      </c>
      <c r="I7" s="23">
        <f t="shared" si="3"/>
        <v>50.02</v>
      </c>
      <c r="J7" s="25">
        <f t="shared" si="1"/>
        <v>0.88294573643410856</v>
      </c>
      <c r="K7" s="26">
        <f t="shared" si="4"/>
        <v>0.88294573643410856</v>
      </c>
      <c r="L7" s="9"/>
      <c r="M7" s="57"/>
      <c r="N7" s="58">
        <v>0.66319444444444442</v>
      </c>
      <c r="O7" s="57">
        <v>2.0833333333333332E-2</v>
      </c>
      <c r="P7" s="27">
        <f t="shared" si="5"/>
        <v>0.49752906976744188</v>
      </c>
    </row>
    <row r="8" spans="1:16" s="21" customFormat="1" ht="35.4" customHeight="1" thickTop="1" thickBot="1" x14ac:dyDescent="0.3">
      <c r="A8" s="28"/>
      <c r="B8" s="29"/>
      <c r="C8" s="29"/>
      <c r="D8" s="29"/>
      <c r="E8" s="30"/>
      <c r="F8" s="31" t="s">
        <v>16</v>
      </c>
      <c r="G8" s="43">
        <f>SUM(G4:G7)</f>
        <v>0.4593346253229974</v>
      </c>
      <c r="H8" s="33"/>
      <c r="I8" s="30"/>
      <c r="J8" s="34"/>
      <c r="K8" s="33" t="s">
        <v>17</v>
      </c>
      <c r="L8" s="32">
        <f>SUM(L4:L7)</f>
        <v>3.8194444444444448E-2</v>
      </c>
      <c r="M8" s="34"/>
      <c r="N8" s="34"/>
      <c r="O8" s="34"/>
      <c r="P8" s="35"/>
    </row>
    <row r="9" spans="1:16" s="21" customFormat="1" ht="32.25" customHeight="1" thickTop="1" thickBot="1" x14ac:dyDescent="0.3">
      <c r="B9" s="29"/>
      <c r="C9" s="29"/>
      <c r="D9" s="29"/>
      <c r="E9" s="30"/>
      <c r="F9" s="31" t="s">
        <v>18</v>
      </c>
      <c r="G9" s="44">
        <f>+G8+L8</f>
        <v>0.49752906976744182</v>
      </c>
      <c r="H9" s="34"/>
      <c r="I9" s="30"/>
      <c r="J9" s="34"/>
      <c r="K9" s="34"/>
      <c r="L9" s="34"/>
      <c r="M9" s="34"/>
      <c r="N9" s="34"/>
      <c r="O9" s="34"/>
      <c r="P9" s="35"/>
    </row>
    <row r="10" spans="1:16" s="4" customFormat="1" ht="45.75" customHeight="1" thickTop="1" thickBot="1" x14ac:dyDescent="0.3">
      <c r="A10" s="75" t="s">
        <v>37</v>
      </c>
      <c r="B10" s="76"/>
      <c r="C10" s="45"/>
      <c r="D10" s="45"/>
      <c r="F10"/>
      <c r="G10"/>
      <c r="H10"/>
      <c r="I10"/>
      <c r="J10"/>
      <c r="K10" s="61"/>
      <c r="L10"/>
      <c r="M10"/>
      <c r="N10"/>
      <c r="O10"/>
      <c r="P10"/>
    </row>
    <row r="11" spans="1:16" s="4" customFormat="1" ht="82.8" customHeight="1" x14ac:dyDescent="0.25">
      <c r="A11" s="50" t="s">
        <v>35</v>
      </c>
      <c r="B11" s="51"/>
      <c r="C11" s="45"/>
      <c r="D11" s="79" t="s">
        <v>32</v>
      </c>
      <c r="E11" s="79"/>
      <c r="F11" s="79"/>
      <c r="G11" s="79"/>
      <c r="H11" s="79"/>
      <c r="I11" s="79"/>
      <c r="J11" s="79"/>
      <c r="K11" s="79"/>
      <c r="L11" s="79"/>
      <c r="M11" s="79"/>
      <c r="N11" s="55"/>
      <c r="O11" s="55"/>
      <c r="P11"/>
    </row>
    <row r="12" spans="1:16" s="4" customFormat="1" ht="65.25" customHeight="1" x14ac:dyDescent="0.25">
      <c r="A12" s="73" t="s">
        <v>36</v>
      </c>
      <c r="B12" s="7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55"/>
      <c r="O12" s="55"/>
      <c r="P12"/>
    </row>
    <row r="13" spans="1:16" s="4" customFormat="1" ht="25.5" customHeight="1" x14ac:dyDescent="0.25">
      <c r="A13" s="77" t="s">
        <v>19</v>
      </c>
      <c r="B13" s="78"/>
      <c r="C13" s="46"/>
      <c r="D13" s="46"/>
      <c r="E13" s="5"/>
      <c r="F13"/>
      <c r="G13"/>
      <c r="H13"/>
      <c r="I13"/>
      <c r="J13"/>
      <c r="K13"/>
      <c r="L13"/>
      <c r="M13"/>
      <c r="N13"/>
      <c r="O13"/>
      <c r="P13"/>
    </row>
    <row r="14" spans="1:16" s="4" customFormat="1" ht="24.75" customHeight="1" x14ac:dyDescent="0.25">
      <c r="A14" s="49" t="s">
        <v>20</v>
      </c>
      <c r="B14" s="52">
        <v>5.2</v>
      </c>
      <c r="C14" s="47"/>
      <c r="D14" s="47"/>
      <c r="E14" s="48"/>
      <c r="F14"/>
      <c r="G14"/>
      <c r="H14"/>
      <c r="I14"/>
      <c r="J14"/>
      <c r="K14"/>
      <c r="L14"/>
      <c r="M14"/>
      <c r="N14"/>
      <c r="O14"/>
      <c r="P14"/>
    </row>
    <row r="15" spans="1:16" s="4" customFormat="1" ht="24.75" customHeight="1" x14ac:dyDescent="0.25">
      <c r="A15" s="49" t="s">
        <v>21</v>
      </c>
      <c r="B15" s="53">
        <v>4.8</v>
      </c>
      <c r="C15" s="47"/>
      <c r="D15" s="47"/>
      <c r="E15" s="48"/>
      <c r="F15"/>
      <c r="G15"/>
      <c r="H15"/>
      <c r="I15"/>
      <c r="J15"/>
      <c r="K15"/>
      <c r="L15"/>
      <c r="M15"/>
      <c r="N15"/>
      <c r="O15"/>
      <c r="P15"/>
    </row>
    <row r="16" spans="1:16" s="4" customFormat="1" ht="24.75" customHeight="1" x14ac:dyDescent="0.25">
      <c r="A16" s="49" t="s">
        <v>22</v>
      </c>
      <c r="B16" s="53">
        <v>4.3</v>
      </c>
      <c r="C16" s="47"/>
      <c r="D16" s="47"/>
      <c r="E16" s="48"/>
      <c r="F16"/>
      <c r="G16"/>
      <c r="H16"/>
      <c r="I16"/>
      <c r="J16"/>
      <c r="K16"/>
      <c r="L16"/>
      <c r="M16"/>
      <c r="N16"/>
      <c r="O16"/>
      <c r="P16"/>
    </row>
    <row r="17" spans="1:16" s="4" customFormat="1" ht="24.75" customHeight="1" thickBot="1" x14ac:dyDescent="0.3">
      <c r="A17" s="49" t="s">
        <v>23</v>
      </c>
      <c r="B17" s="54">
        <v>3.7</v>
      </c>
      <c r="C17" s="47"/>
      <c r="D17" s="47"/>
      <c r="E17" s="48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93" customHeight="1" thickBot="1" x14ac:dyDescent="0.3">
      <c r="A18" s="71" t="s">
        <v>34</v>
      </c>
      <c r="B18" s="72"/>
      <c r="E18" s="6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57" customHeight="1" x14ac:dyDescent="0.25">
      <c r="E19" s="5"/>
      <c r="F19" s="6"/>
      <c r="G19" s="5"/>
      <c r="H19" s="7"/>
      <c r="I19" s="7"/>
      <c r="J19" s="6"/>
      <c r="K19" s="7"/>
      <c r="L19" s="7"/>
      <c r="M19" s="7"/>
      <c r="N19" s="7"/>
      <c r="O19" s="7"/>
      <c r="P19" s="7"/>
    </row>
    <row r="20" spans="1:16" s="4" customFormat="1" x14ac:dyDescent="0.25">
      <c r="A20"/>
      <c r="B20"/>
      <c r="C20"/>
      <c r="D20"/>
      <c r="E20" s="5"/>
      <c r="F20" s="6"/>
      <c r="G20" s="5"/>
      <c r="H20" s="7"/>
      <c r="I20" s="7"/>
      <c r="J20" s="6"/>
      <c r="K20" s="7"/>
      <c r="L20" s="7"/>
      <c r="M20" s="7"/>
      <c r="N20" s="7"/>
      <c r="O20" s="7"/>
      <c r="P20" s="7"/>
    </row>
  </sheetData>
  <sheetProtection algorithmName="SHA-512" hashValue="7tYRyNpfuVCVQepQ0dhYuIXAXUfEvRVGYZWugeG67H0yKRd4YvrmNXGoH3wc9LYMbUepZITKguyGx96RHoL/Mw==" saltValue="0TMKobRlql1Kr0mTYg6RNg==" spinCount="100000" sheet="1" objects="1" scenarios="1"/>
  <protectedRanges>
    <protectedRange algorithmName="SHA-512" hashValue="OmVhzyqEB4K4zvFNdMgCkIVw7ZU/KouHy7D7GTZEBRv/R7KOG4JM1nWG/95jtYHZTVkTNW3GjLpegMrrzbHOqw==" saltValue="9EsYKZUFP7cxwS6lQVnLxg==" spinCount="100000" sqref="B14:B17" name="Vitesse"/>
    <protectedRange algorithmName="SHA-512" hashValue="ue4xT2u5JXvgtcqk+40lLJg+OVqkG3NaDQTD9VWh2U7w3GU0Oyy55qB3bYOcNcH/ukb3ZRX20pW8OUb2EZlOaw==" saltValue="2lBq27uuAVQ/BzSfNBCQjA==" spinCount="100000" sqref="L4:L6" name="Pauses"/>
  </protectedRanges>
  <mergeCells count="7">
    <mergeCell ref="M1:P2"/>
    <mergeCell ref="B1:C1"/>
    <mergeCell ref="A13:B13"/>
    <mergeCell ref="A18:B18"/>
    <mergeCell ref="A10:B10"/>
    <mergeCell ref="D11:M11"/>
    <mergeCell ref="A12:B12"/>
  </mergeCells>
  <conditionalFormatting sqref="G8:G9">
    <cfRule type="expression" dxfId="3" priority="2">
      <formula>IF($G$9&gt;0.62500055,TRUE)</formula>
    </cfRule>
  </conditionalFormatting>
  <conditionalFormatting sqref="L8">
    <cfRule type="expression" dxfId="2" priority="1">
      <formula>IF($G$9&gt;1.25055,TRUE)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zoomScale="60" zoomScaleNormal="60" workbookViewId="0">
      <selection activeCell="F14" sqref="F14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7773437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76.8" customHeight="1" thickBot="1" x14ac:dyDescent="0.3">
      <c r="A1" s="62" t="s">
        <v>26</v>
      </c>
      <c r="B1" s="68" t="s">
        <v>39</v>
      </c>
      <c r="C1" s="68"/>
      <c r="D1" s="63"/>
      <c r="E1" s="63"/>
      <c r="F1" s="6"/>
      <c r="G1" s="5"/>
      <c r="H1" s="7"/>
      <c r="I1" s="7"/>
      <c r="J1" s="6"/>
      <c r="K1" s="65"/>
      <c r="L1" s="65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7">
        <v>0.38541666666666669</v>
      </c>
      <c r="C2" s="11">
        <v>42161</v>
      </c>
      <c r="D2" s="37"/>
      <c r="E2" s="36"/>
      <c r="G2" s="12"/>
      <c r="I2" s="8"/>
      <c r="K2" s="66"/>
      <c r="L2" s="66"/>
      <c r="M2" s="70"/>
      <c r="N2" s="70"/>
      <c r="O2" s="70"/>
      <c r="P2" s="70"/>
    </row>
    <row r="3" spans="1:16" s="13" customFormat="1" ht="54.75" customHeight="1" thickBot="1" x14ac:dyDescent="0.3">
      <c r="A3" s="38" t="s">
        <v>1</v>
      </c>
      <c r="B3" s="39" t="s">
        <v>2</v>
      </c>
      <c r="C3" s="40" t="s">
        <v>3</v>
      </c>
      <c r="D3" s="40" t="s">
        <v>4</v>
      </c>
      <c r="E3" s="40" t="s">
        <v>5</v>
      </c>
      <c r="F3" s="39" t="s">
        <v>6</v>
      </c>
      <c r="G3" s="41" t="s">
        <v>7</v>
      </c>
      <c r="H3" s="41" t="s">
        <v>8</v>
      </c>
      <c r="I3" s="40" t="s">
        <v>9</v>
      </c>
      <c r="J3" s="41" t="s">
        <v>10</v>
      </c>
      <c r="K3" s="41" t="s">
        <v>11</v>
      </c>
      <c r="L3" s="41" t="s">
        <v>12</v>
      </c>
      <c r="M3" s="41" t="s">
        <v>13</v>
      </c>
      <c r="N3" s="56" t="s">
        <v>24</v>
      </c>
      <c r="O3" s="56" t="s">
        <v>14</v>
      </c>
      <c r="P3" s="41" t="s">
        <v>15</v>
      </c>
    </row>
    <row r="4" spans="1:16" s="21" customFormat="1" ht="25.5" customHeight="1" thickBot="1" x14ac:dyDescent="0.3">
      <c r="A4" s="14" t="s">
        <v>25</v>
      </c>
      <c r="B4" s="15">
        <v>2</v>
      </c>
      <c r="C4" s="59">
        <v>211</v>
      </c>
      <c r="D4" s="59">
        <v>127</v>
      </c>
      <c r="E4" s="16">
        <v>11.96</v>
      </c>
      <c r="F4" s="42" cm="1">
        <f t="array" ref="F4">INDEX($B$14:$B$17,B4)</f>
        <v>7.5</v>
      </c>
      <c r="G4" s="17">
        <f t="shared" ref="G4:G7" si="0">+E4/F4/24</f>
        <v>6.6444444444444445E-2</v>
      </c>
      <c r="H4" s="14" t="s">
        <v>27</v>
      </c>
      <c r="I4" s="16">
        <f>E4</f>
        <v>11.96</v>
      </c>
      <c r="J4" s="18">
        <f t="shared" ref="J4:J7" si="1">+$E$2+K4</f>
        <v>0.45186111111111116</v>
      </c>
      <c r="K4" s="19">
        <f>+B2+G4</f>
        <v>0.45186111111111116</v>
      </c>
      <c r="L4" s="9">
        <v>0</v>
      </c>
      <c r="M4" s="19">
        <f t="shared" ref="M4:M6" si="2">+K4+L4</f>
        <v>0.45186111111111116</v>
      </c>
      <c r="N4" s="58">
        <v>0.43402777777777773</v>
      </c>
      <c r="O4" s="57">
        <v>0.54166666666666663</v>
      </c>
      <c r="P4" s="20">
        <f>+G4+L4</f>
        <v>6.6444444444444445E-2</v>
      </c>
    </row>
    <row r="5" spans="1:16" s="21" customFormat="1" ht="25.5" customHeight="1" thickBot="1" x14ac:dyDescent="0.3">
      <c r="A5" s="14" t="s">
        <v>27</v>
      </c>
      <c r="B5" s="22">
        <v>2</v>
      </c>
      <c r="C5" s="60">
        <v>132</v>
      </c>
      <c r="D5" s="60">
        <v>194</v>
      </c>
      <c r="E5" s="23">
        <v>13.16</v>
      </c>
      <c r="F5" s="42" cm="1">
        <f t="array" ref="F5">INDEX($B$14:$B$17,B5)</f>
        <v>7.5</v>
      </c>
      <c r="G5" s="24">
        <f t="shared" si="0"/>
        <v>7.3111111111111113E-2</v>
      </c>
      <c r="H5" s="10" t="s">
        <v>28</v>
      </c>
      <c r="I5" s="23">
        <f t="shared" ref="I5:I7" si="3">I4+E5</f>
        <v>25.12</v>
      </c>
      <c r="J5" s="25">
        <f t="shared" si="1"/>
        <v>0.52497222222222228</v>
      </c>
      <c r="K5" s="26">
        <f t="shared" ref="K5:K7" si="4">+M4+G5</f>
        <v>0.52497222222222228</v>
      </c>
      <c r="L5" s="9">
        <v>3.472222222222222E-3</v>
      </c>
      <c r="M5" s="26">
        <f t="shared" si="2"/>
        <v>0.52844444444444449</v>
      </c>
      <c r="N5" s="58">
        <v>0.51041666666666663</v>
      </c>
      <c r="O5" s="57">
        <v>0.69444444444444453</v>
      </c>
      <c r="P5" s="27">
        <f t="shared" ref="P5:P7" si="5">+P4+G5+L5</f>
        <v>0.14302777777777775</v>
      </c>
    </row>
    <row r="6" spans="1:16" s="21" customFormat="1" ht="25.5" customHeight="1" thickBot="1" x14ac:dyDescent="0.3">
      <c r="A6" s="10" t="s">
        <v>28</v>
      </c>
      <c r="B6" s="22">
        <v>3</v>
      </c>
      <c r="C6" s="60">
        <v>225</v>
      </c>
      <c r="D6" s="60">
        <v>225</v>
      </c>
      <c r="E6" s="23">
        <v>12.01</v>
      </c>
      <c r="F6" s="42" cm="1">
        <f t="array" ref="F6">INDEX($B$14:$B$17,B6)</f>
        <v>7.1</v>
      </c>
      <c r="G6" s="24">
        <f t="shared" si="0"/>
        <v>7.0481220657276994E-2</v>
      </c>
      <c r="H6" s="10" t="s">
        <v>29</v>
      </c>
      <c r="I6" s="23">
        <f t="shared" si="3"/>
        <v>37.130000000000003</v>
      </c>
      <c r="J6" s="25">
        <f t="shared" si="1"/>
        <v>0.59892566510172152</v>
      </c>
      <c r="K6" s="26">
        <f t="shared" si="4"/>
        <v>0.59892566510172152</v>
      </c>
      <c r="L6" s="9">
        <v>3.472222222222222E-3</v>
      </c>
      <c r="M6" s="26">
        <f t="shared" si="2"/>
        <v>0.60239788732394373</v>
      </c>
      <c r="N6" s="58">
        <v>0.58333333333333337</v>
      </c>
      <c r="O6" s="57">
        <v>0.86458333333333337</v>
      </c>
      <c r="P6" s="27">
        <f t="shared" si="5"/>
        <v>0.21698122065727696</v>
      </c>
    </row>
    <row r="7" spans="1:16" s="21" customFormat="1" ht="25.5" customHeight="1" thickBot="1" x14ac:dyDescent="0.3">
      <c r="A7" s="10" t="s">
        <v>29</v>
      </c>
      <c r="B7" s="22">
        <v>3</v>
      </c>
      <c r="C7" s="60">
        <v>308</v>
      </c>
      <c r="D7" s="60">
        <v>219</v>
      </c>
      <c r="E7" s="23">
        <v>12.89</v>
      </c>
      <c r="F7" s="42" cm="1">
        <f t="array" ref="F7">INDEX($B$14:$B$17,B7)</f>
        <v>7.1</v>
      </c>
      <c r="G7" s="24">
        <f t="shared" si="0"/>
        <v>7.5645539906103301E-2</v>
      </c>
      <c r="H7" s="10" t="s">
        <v>30</v>
      </c>
      <c r="I7" s="23">
        <f t="shared" si="3"/>
        <v>50.02</v>
      </c>
      <c r="J7" s="25">
        <f t="shared" si="1"/>
        <v>0.67804342723004707</v>
      </c>
      <c r="K7" s="26">
        <f t="shared" si="4"/>
        <v>0.67804342723004707</v>
      </c>
      <c r="L7" s="9"/>
      <c r="M7" s="57"/>
      <c r="N7" s="58">
        <v>0.66319444444444442</v>
      </c>
      <c r="O7" s="57">
        <v>2.0833333333333332E-2</v>
      </c>
      <c r="P7" s="27">
        <f t="shared" si="5"/>
        <v>0.29262676056338027</v>
      </c>
    </row>
    <row r="8" spans="1:16" s="21" customFormat="1" ht="35.4" customHeight="1" thickTop="1" thickBot="1" x14ac:dyDescent="0.3">
      <c r="A8" s="28"/>
      <c r="B8" s="29"/>
      <c r="C8" s="29"/>
      <c r="D8" s="29"/>
      <c r="E8" s="30"/>
      <c r="F8" s="31" t="s">
        <v>16</v>
      </c>
      <c r="G8" s="43">
        <f>SUM(G4:G7)</f>
        <v>0.28568231611893585</v>
      </c>
      <c r="H8" s="33"/>
      <c r="I8" s="30"/>
      <c r="J8" s="34"/>
      <c r="K8" s="33" t="s">
        <v>17</v>
      </c>
      <c r="L8" s="32">
        <f>SUM(L4:L7)</f>
        <v>6.9444444444444441E-3</v>
      </c>
      <c r="M8" s="34"/>
      <c r="N8" s="34"/>
      <c r="O8" s="34"/>
      <c r="P8" s="35"/>
    </row>
    <row r="9" spans="1:16" s="21" customFormat="1" ht="32.25" customHeight="1" thickTop="1" thickBot="1" x14ac:dyDescent="0.3">
      <c r="B9" s="29"/>
      <c r="C9" s="29"/>
      <c r="D9" s="29"/>
      <c r="E9" s="30"/>
      <c r="F9" s="31" t="s">
        <v>18</v>
      </c>
      <c r="G9" s="44">
        <f>+G8+L8</f>
        <v>0.29262676056338027</v>
      </c>
      <c r="H9" s="34"/>
      <c r="I9" s="30"/>
      <c r="J9" s="34"/>
      <c r="K9" s="34"/>
      <c r="L9" s="34"/>
      <c r="M9" s="34"/>
      <c r="N9" s="34"/>
      <c r="O9" s="34"/>
      <c r="P9" s="35"/>
    </row>
    <row r="10" spans="1:16" s="4" customFormat="1" ht="45.75" customHeight="1" thickTop="1" thickBot="1" x14ac:dyDescent="0.3">
      <c r="A10" s="75" t="s">
        <v>37</v>
      </c>
      <c r="B10" s="76"/>
      <c r="C10" s="45"/>
      <c r="D10" s="45"/>
      <c r="F10"/>
      <c r="G10"/>
      <c r="H10"/>
      <c r="I10"/>
      <c r="J10"/>
      <c r="K10" s="61"/>
      <c r="L10"/>
      <c r="M10"/>
      <c r="N10"/>
      <c r="O10"/>
      <c r="P10"/>
    </row>
    <row r="11" spans="1:16" s="4" customFormat="1" ht="85.8" customHeight="1" x14ac:dyDescent="0.25">
      <c r="A11" s="50" t="s">
        <v>35</v>
      </c>
      <c r="B11" s="51"/>
      <c r="C11" s="45"/>
      <c r="D11" s="79" t="s">
        <v>32</v>
      </c>
      <c r="E11" s="79"/>
      <c r="F11" s="79"/>
      <c r="G11" s="79"/>
      <c r="H11" s="79"/>
      <c r="I11" s="79"/>
      <c r="J11" s="79"/>
      <c r="K11" s="79"/>
      <c r="L11" s="79"/>
      <c r="M11" s="79"/>
      <c r="N11" s="55"/>
      <c r="O11" s="55"/>
      <c r="P11"/>
    </row>
    <row r="12" spans="1:16" s="4" customFormat="1" ht="65.25" customHeight="1" x14ac:dyDescent="0.25">
      <c r="A12" s="73" t="s">
        <v>36</v>
      </c>
      <c r="B12" s="7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55"/>
      <c r="O12" s="55"/>
      <c r="P12"/>
    </row>
    <row r="13" spans="1:16" s="4" customFormat="1" ht="25.5" customHeight="1" x14ac:dyDescent="0.25">
      <c r="A13" s="77" t="s">
        <v>19</v>
      </c>
      <c r="B13" s="78"/>
      <c r="C13" s="46"/>
      <c r="D13" s="46"/>
      <c r="E13" s="5"/>
      <c r="F13"/>
      <c r="G13"/>
      <c r="H13"/>
      <c r="I13"/>
      <c r="J13"/>
      <c r="K13"/>
      <c r="L13"/>
      <c r="M13"/>
      <c r="N13"/>
      <c r="O13"/>
      <c r="P13"/>
    </row>
    <row r="14" spans="1:16" s="4" customFormat="1" ht="24.75" customHeight="1" x14ac:dyDescent="0.25">
      <c r="A14" s="49" t="s">
        <v>20</v>
      </c>
      <c r="B14" s="52">
        <v>8</v>
      </c>
      <c r="C14" s="47"/>
      <c r="D14" s="47"/>
      <c r="E14" s="48"/>
      <c r="F14"/>
      <c r="G14"/>
      <c r="H14"/>
      <c r="I14"/>
      <c r="J14"/>
      <c r="K14"/>
      <c r="L14"/>
      <c r="M14"/>
      <c r="N14"/>
      <c r="O14"/>
      <c r="P14"/>
    </row>
    <row r="15" spans="1:16" s="4" customFormat="1" ht="24.75" customHeight="1" x14ac:dyDescent="0.25">
      <c r="A15" s="49" t="s">
        <v>21</v>
      </c>
      <c r="B15" s="53">
        <v>7.5</v>
      </c>
      <c r="C15" s="47"/>
      <c r="D15" s="47"/>
      <c r="E15" s="48"/>
      <c r="F15"/>
      <c r="G15"/>
      <c r="H15"/>
      <c r="I15"/>
      <c r="J15"/>
      <c r="K15"/>
      <c r="L15"/>
      <c r="M15"/>
      <c r="N15"/>
      <c r="O15"/>
      <c r="P15"/>
    </row>
    <row r="16" spans="1:16" s="4" customFormat="1" ht="24.75" customHeight="1" x14ac:dyDescent="0.25">
      <c r="A16" s="49" t="s">
        <v>22</v>
      </c>
      <c r="B16" s="53">
        <v>7.1</v>
      </c>
      <c r="C16" s="47"/>
      <c r="D16" s="47"/>
      <c r="E16" s="48"/>
      <c r="F16"/>
      <c r="G16"/>
      <c r="H16"/>
      <c r="I16"/>
      <c r="J16"/>
      <c r="K16"/>
      <c r="L16"/>
      <c r="M16"/>
      <c r="N16"/>
      <c r="O16"/>
      <c r="P16"/>
    </row>
    <row r="17" spans="1:16" s="4" customFormat="1" ht="24.75" customHeight="1" thickBot="1" x14ac:dyDescent="0.3">
      <c r="A17" s="49" t="s">
        <v>23</v>
      </c>
      <c r="B17" s="54">
        <v>6.5</v>
      </c>
      <c r="C17" s="47"/>
      <c r="D17" s="47"/>
      <c r="E17" s="48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93" customHeight="1" thickBot="1" x14ac:dyDescent="0.3">
      <c r="A18" s="71" t="s">
        <v>34</v>
      </c>
      <c r="B18" s="72"/>
      <c r="E18" s="6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57" customHeight="1" x14ac:dyDescent="0.25">
      <c r="E19" s="5"/>
      <c r="F19" s="6"/>
      <c r="G19" s="5"/>
      <c r="H19" s="7"/>
      <c r="I19" s="7"/>
      <c r="J19" s="6"/>
      <c r="K19" s="7"/>
      <c r="L19" s="7"/>
      <c r="M19" s="7"/>
      <c r="N19" s="7"/>
      <c r="O19" s="7"/>
      <c r="P19" s="7"/>
    </row>
    <row r="20" spans="1:16" s="4" customFormat="1" x14ac:dyDescent="0.25">
      <c r="A20"/>
      <c r="B20"/>
      <c r="C20"/>
      <c r="D20"/>
      <c r="E20" s="5"/>
      <c r="F20" s="6"/>
      <c r="G20" s="5"/>
      <c r="H20" s="7"/>
      <c r="I20" s="7"/>
      <c r="J20" s="6"/>
      <c r="K20" s="7"/>
      <c r="L20" s="7"/>
      <c r="M20" s="7"/>
      <c r="N20" s="7"/>
      <c r="O20" s="7"/>
      <c r="P20" s="7"/>
    </row>
  </sheetData>
  <sheetProtection algorithmName="SHA-512" hashValue="LWaB/ExxrVSyV7cmAwVmUpRLYDgX0f3Fo23ig5p5t7VLpX1WxGAtwugWcBdhqQScUIKBZxdEeRGcSaiN62erIQ==" saltValue="VSDAzHkG1s2Mf+wVqbuF5w==" spinCount="100000" sheet="1" objects="1" scenarios="1"/>
  <protectedRanges>
    <protectedRange algorithmName="SHA-512" hashValue="Hw4uuTCeJ5Oi2Ere8QgL7g9VJ06+1OJkagnueye2YUUhs94kwuzIG5WaufOgYESmUAWxUzoGXGTxcE5XIrm2lg==" saltValue="YjWZTMLctm64vtmjihCM0Q==" spinCount="100000" sqref="L4:L6" name="Pause"/>
    <protectedRange algorithmName="SHA-512" hashValue="cGL2jKHqibUQ7NLhhuy3otN1Y6v2fMdFoRbDfw25i4epyD/ZaJFFuOfJ6rX862iglHyqu72k+5dQj3bwFCLmOQ==" saltValue="5OJQKXnBHJ8YPyFEJOeqKA==" spinCount="100000" sqref="B14:B17" name="Vitesse"/>
  </protectedRanges>
  <mergeCells count="7">
    <mergeCell ref="M1:P2"/>
    <mergeCell ref="B1:C1"/>
    <mergeCell ref="A13:B13"/>
    <mergeCell ref="A18:B18"/>
    <mergeCell ref="A10:B10"/>
    <mergeCell ref="D11:M11"/>
    <mergeCell ref="A12:B12"/>
  </mergeCells>
  <conditionalFormatting sqref="G8:G9">
    <cfRule type="expression" dxfId="1" priority="2">
      <formula>IF($G$9&gt;0.62500055,TRUE)</formula>
    </cfRule>
  </conditionalFormatting>
  <conditionalFormatting sqref="L8">
    <cfRule type="expression" dxfId="0" priority="1">
      <formula>IF($G$9&gt;1.25055,TRUE)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429922A1A30A40896BBD8A9C0D8966" ma:contentTypeVersion="11" ma:contentTypeDescription="Crée un document." ma:contentTypeScope="" ma:versionID="3c3a68ac453d7bc324f1f80e699d1b82">
  <xsd:schema xmlns:xsd="http://www.w3.org/2001/XMLSchema" xmlns:xs="http://www.w3.org/2001/XMLSchema" xmlns:p="http://schemas.microsoft.com/office/2006/metadata/properties" xmlns:ns3="5dd80f7f-b5be-4cfe-ad01-8caf4e4e1e5a" xmlns:ns4="eb3e580c-84b6-4125-848b-b8e71ef7cffc" targetNamespace="http://schemas.microsoft.com/office/2006/metadata/properties" ma:root="true" ma:fieldsID="4f25a32c1a012f88aba8bc753acbc04b" ns3:_="" ns4:_="">
    <xsd:import namespace="5dd80f7f-b5be-4cfe-ad01-8caf4e4e1e5a"/>
    <xsd:import namespace="eb3e580c-84b6-4125-848b-b8e71ef7cf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80f7f-b5be-4cfe-ad01-8caf4e4e1e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3e580c-84b6-4125-848b-b8e71ef7cff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2D68EC-2541-4697-BF70-B389B31FFEDA}">
  <ds:schemaRefs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terms/"/>
    <ds:schemaRef ds:uri="5dd80f7f-b5be-4cfe-ad01-8caf4e4e1e5a"/>
    <ds:schemaRef ds:uri="http://www.w3.org/XML/1998/namespace"/>
    <ds:schemaRef ds:uri="http://schemas.microsoft.com/office/infopath/2007/PartnerControls"/>
    <ds:schemaRef ds:uri="eb3e580c-84b6-4125-848b-b8e71ef7cffc"/>
  </ds:schemaRefs>
</ds:datastoreItem>
</file>

<file path=customXml/itemProps2.xml><?xml version="1.0" encoding="utf-8"?>
<ds:datastoreItem xmlns:ds="http://schemas.openxmlformats.org/officeDocument/2006/customXml" ds:itemID="{771193C5-10DE-4058-9941-3187069D3E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80f7f-b5be-4cfe-ad01-8caf4e4e1e5a"/>
    <ds:schemaRef ds:uri="eb3e580c-84b6-4125-848b-b8e71ef7c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7FD4EE-0C3B-4D7A-A59D-C8748A6A3E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Traiwalker Dieppe - 15H</vt:lpstr>
      <vt:lpstr>Traiwalker Dieppe - 12H </vt:lpstr>
      <vt:lpstr>Traiwalker Dieppe - 07H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Elodie Mesnage</cp:lastModifiedBy>
  <cp:revision/>
  <cp:lastPrinted>2022-10-08T10:48:52Z</cp:lastPrinted>
  <dcterms:created xsi:type="dcterms:W3CDTF">2008-03-25T05:45:35Z</dcterms:created>
  <dcterms:modified xsi:type="dcterms:W3CDTF">2025-06-18T13:35:27Z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0x010100E8429922A1A30A40896BBD8A9C0D8966</vt:lpwstr>
  </property>
</Properties>
</file>