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D:\Mon Drive\Oxfam Trailwalker\2026 OTW NANCY\Logistique\Parcours\Calculateur de temps\POUR LES EQUIPES\"/>
    </mc:Choice>
  </mc:AlternateContent>
  <xr:revisionPtr revIDLastSave="0" documentId="13_ncr:1_{E463877C-4EDF-4B02-83D8-754B94B841B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Trailwalker Nancy - 30h " sheetId="9" r:id="rId1"/>
    <sheet name="Trailwaker Nancy - 24h" sheetId="10" r:id="rId2"/>
    <sheet name="Trailwalker Nancy - 16h " sheetId="11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11" l="1"/>
  <c r="G13" i="10"/>
  <c r="G13" i="11"/>
  <c r="K4" i="11"/>
  <c r="P5" i="11"/>
  <c r="P4" i="11"/>
  <c r="J11" i="11"/>
  <c r="L13" i="11" l="1"/>
  <c r="F12" i="11" a="1"/>
  <c r="F12" i="11" s="1"/>
  <c r="G12" i="11" s="1"/>
  <c r="F11" i="11" a="1"/>
  <c r="F11" i="11" s="1"/>
  <c r="G11" i="11" s="1"/>
  <c r="F10" i="11" a="1"/>
  <c r="F10" i="11" s="1"/>
  <c r="G10" i="11" s="1"/>
  <c r="F9" i="11" a="1"/>
  <c r="F9" i="11" s="1"/>
  <c r="G9" i="11" s="1"/>
  <c r="F8" i="11" a="1"/>
  <c r="F8" i="11" s="1"/>
  <c r="G8" i="11" s="1"/>
  <c r="F7" i="11" a="1"/>
  <c r="F7" i="11" s="1"/>
  <c r="G7" i="11" s="1"/>
  <c r="F6" i="11" a="1"/>
  <c r="F6" i="11" s="1"/>
  <c r="G6" i="11" s="1"/>
  <c r="F5" i="11" a="1"/>
  <c r="F5" i="11" s="1"/>
  <c r="G5" i="11" s="1"/>
  <c r="I4" i="11"/>
  <c r="I5" i="11" s="1"/>
  <c r="I6" i="11" s="1"/>
  <c r="I7" i="11" s="1"/>
  <c r="I8" i="11" s="1"/>
  <c r="I9" i="11" s="1"/>
  <c r="I10" i="11" s="1"/>
  <c r="I11" i="11" s="1"/>
  <c r="I12" i="11" s="1"/>
  <c r="F4" i="11" a="1"/>
  <c r="F4" i="11" s="1"/>
  <c r="G4" i="11" s="1"/>
  <c r="L13" i="10"/>
  <c r="G14" i="10" s="1"/>
  <c r="F12" i="10" a="1"/>
  <c r="F12" i="10" s="1"/>
  <c r="G12" i="10" s="1"/>
  <c r="F11" i="10" a="1"/>
  <c r="F11" i="10" s="1"/>
  <c r="G11" i="10" s="1"/>
  <c r="F10" i="10" a="1"/>
  <c r="F10" i="10" s="1"/>
  <c r="G10" i="10" s="1"/>
  <c r="F9" i="10" a="1"/>
  <c r="F9" i="10" s="1"/>
  <c r="G9" i="10" s="1"/>
  <c r="F8" i="10" a="1"/>
  <c r="F8" i="10" s="1"/>
  <c r="G8" i="10" s="1"/>
  <c r="F7" i="10" a="1"/>
  <c r="F7" i="10" s="1"/>
  <c r="G7" i="10" s="1"/>
  <c r="F6" i="10" a="1"/>
  <c r="F6" i="10" s="1"/>
  <c r="G6" i="10" s="1"/>
  <c r="F5" i="10" a="1"/>
  <c r="F5" i="10" s="1"/>
  <c r="G5" i="10" s="1"/>
  <c r="I4" i="10"/>
  <c r="I5" i="10" s="1"/>
  <c r="I6" i="10" s="1"/>
  <c r="I7" i="10" s="1"/>
  <c r="I8" i="10" s="1"/>
  <c r="I9" i="10" s="1"/>
  <c r="I10" i="10" s="1"/>
  <c r="I11" i="10" s="1"/>
  <c r="I12" i="10" s="1"/>
  <c r="F4" i="10" a="1"/>
  <c r="F4" i="10" s="1"/>
  <c r="G4" i="10" s="1"/>
  <c r="L13" i="9"/>
  <c r="F12" i="9" a="1"/>
  <c r="F12" i="9" s="1"/>
  <c r="G12" i="9" s="1"/>
  <c r="F11" i="9" a="1"/>
  <c r="F11" i="9" s="1"/>
  <c r="G11" i="9" s="1"/>
  <c r="F10" i="9" a="1"/>
  <c r="F10" i="9" s="1"/>
  <c r="G10" i="9" s="1"/>
  <c r="F9" i="9" a="1"/>
  <c r="F9" i="9" s="1"/>
  <c r="G9" i="9" s="1"/>
  <c r="F8" i="9" a="1"/>
  <c r="F8" i="9" s="1"/>
  <c r="G8" i="9" s="1"/>
  <c r="F7" i="9" a="1"/>
  <c r="F7" i="9" s="1"/>
  <c r="G7" i="9" s="1"/>
  <c r="F6" i="9"/>
  <c r="G6" i="9" s="1"/>
  <c r="F5" i="9"/>
  <c r="G5" i="9" s="1"/>
  <c r="I4" i="9"/>
  <c r="I5" i="9" s="1"/>
  <c r="I6" i="9" s="1"/>
  <c r="I7" i="9" s="1"/>
  <c r="I8" i="9" s="1"/>
  <c r="I9" i="9" s="1"/>
  <c r="I10" i="9" s="1"/>
  <c r="I11" i="9" s="1"/>
  <c r="I12" i="9" s="1"/>
  <c r="F4" i="9"/>
  <c r="G4" i="9" s="1"/>
  <c r="P6" i="11" l="1"/>
  <c r="P7" i="11" s="1"/>
  <c r="P8" i="11" s="1"/>
  <c r="P9" i="11" s="1"/>
  <c r="P10" i="11" s="1"/>
  <c r="P11" i="11" s="1"/>
  <c r="P12" i="11" s="1"/>
  <c r="K4" i="10"/>
  <c r="P4" i="10"/>
  <c r="P5" i="10" s="1"/>
  <c r="P6" i="10" s="1"/>
  <c r="P7" i="10" s="1"/>
  <c r="P8" i="10" s="1"/>
  <c r="P9" i="10" s="1"/>
  <c r="P10" i="10" s="1"/>
  <c r="P11" i="10" s="1"/>
  <c r="P12" i="10" s="1"/>
  <c r="G13" i="9"/>
  <c r="G14" i="9" s="1"/>
  <c r="K4" i="9"/>
  <c r="P4" i="9"/>
  <c r="P5" i="9" s="1"/>
  <c r="P6" i="9" s="1"/>
  <c r="P7" i="9" s="1"/>
  <c r="P8" i="9" s="1"/>
  <c r="P9" i="9" s="1"/>
  <c r="P10" i="9" s="1"/>
  <c r="P11" i="9" s="1"/>
  <c r="P12" i="9" s="1"/>
  <c r="M4" i="11" l="1"/>
  <c r="K5" i="11" s="1"/>
  <c r="J4" i="11"/>
  <c r="M4" i="10"/>
  <c r="K5" i="10" s="1"/>
  <c r="J4" i="10"/>
  <c r="J4" i="9"/>
  <c r="M4" i="9"/>
  <c r="K5" i="9" s="1"/>
  <c r="M5" i="11" l="1"/>
  <c r="K6" i="11" s="1"/>
  <c r="J5" i="11"/>
  <c r="M5" i="10"/>
  <c r="K6" i="10" s="1"/>
  <c r="J5" i="10"/>
  <c r="M5" i="9"/>
  <c r="K6" i="9" s="1"/>
  <c r="J5" i="9"/>
  <c r="M6" i="11" l="1"/>
  <c r="K7" i="11" s="1"/>
  <c r="J6" i="11"/>
  <c r="M6" i="10"/>
  <c r="K7" i="10" s="1"/>
  <c r="J6" i="10"/>
  <c r="M6" i="9"/>
  <c r="K7" i="9" s="1"/>
  <c r="J6" i="9"/>
  <c r="M7" i="11" l="1"/>
  <c r="K8" i="11" s="1"/>
  <c r="J7" i="11"/>
  <c r="M7" i="10"/>
  <c r="K8" i="10" s="1"/>
  <c r="J7" i="10"/>
  <c r="M7" i="9"/>
  <c r="K8" i="9" s="1"/>
  <c r="J7" i="9"/>
  <c r="M8" i="11" l="1"/>
  <c r="K9" i="11" s="1"/>
  <c r="J8" i="11"/>
  <c r="M8" i="10"/>
  <c r="K9" i="10" s="1"/>
  <c r="J8" i="10"/>
  <c r="M8" i="9"/>
  <c r="K9" i="9" s="1"/>
  <c r="J8" i="9"/>
  <c r="M9" i="11" l="1"/>
  <c r="K10" i="11" s="1"/>
  <c r="J9" i="11"/>
  <c r="M9" i="10"/>
  <c r="K10" i="10" s="1"/>
  <c r="J9" i="10"/>
  <c r="M9" i="9"/>
  <c r="K10" i="9" s="1"/>
  <c r="J9" i="9"/>
  <c r="M10" i="11" l="1"/>
  <c r="K11" i="11" s="1"/>
  <c r="M11" i="11" s="1"/>
  <c r="K12" i="11" s="1"/>
  <c r="J10" i="11"/>
  <c r="M10" i="10"/>
  <c r="K11" i="10" s="1"/>
  <c r="J10" i="10"/>
  <c r="M10" i="9"/>
  <c r="K11" i="9" s="1"/>
  <c r="J10" i="9"/>
  <c r="M11" i="10" l="1"/>
  <c r="K12" i="10" s="1"/>
  <c r="J12" i="10" s="1"/>
  <c r="J11" i="10"/>
  <c r="M11" i="9"/>
  <c r="K12" i="9" s="1"/>
  <c r="M12" i="9" s="1"/>
  <c r="J11" i="9"/>
  <c r="M12" i="11"/>
  <c r="J12" i="11"/>
  <c r="J12" i="9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<sst xmlns="http://schemas.openxmlformats.org/spreadsheetml/2006/main" count="144" uniqueCount="43">
  <si>
    <t>Heure de départ :</t>
  </si>
  <si>
    <t xml:space="preserve">Départ de : </t>
  </si>
  <si>
    <t>Difficulté de la section**</t>
  </si>
  <si>
    <t xml:space="preserve">D+ </t>
  </si>
  <si>
    <t>D-</t>
  </si>
  <si>
    <t>Distance
km</t>
  </si>
  <si>
    <t>Vitesse
km/h</t>
  </si>
  <si>
    <t>Temps de marche</t>
  </si>
  <si>
    <t>Distance
cumulée</t>
  </si>
  <si>
    <t>Jour d'arrivée</t>
  </si>
  <si>
    <t>Heure d'arrivée</t>
  </si>
  <si>
    <t>Temps de repos</t>
  </si>
  <si>
    <t>Heure de départ du PC</t>
  </si>
  <si>
    <t>Heure fermeture du PC</t>
  </si>
  <si>
    <t>Temps cumulé</t>
  </si>
  <si>
    <t xml:space="preserve">Total du temps de marche : </t>
  </si>
  <si>
    <t>Total temps de repos :</t>
  </si>
  <si>
    <t>Temps Total du Trail :</t>
  </si>
  <si>
    <t>Vitesse km/h de votre équipe</t>
  </si>
  <si>
    <t>Difficultée de la section = 1</t>
  </si>
  <si>
    <t>Difficultée de la section = 2</t>
  </si>
  <si>
    <t>Difficultée de la section = 3</t>
  </si>
  <si>
    <t>Difficultée de la section = 4</t>
  </si>
  <si>
    <t>Heure ouverture du PC</t>
  </si>
  <si>
    <t>PC 2 : Villers-lès-Nancy</t>
  </si>
  <si>
    <t>Modifiez les carrés orange pour les adapter à vos propres informations</t>
  </si>
  <si>
    <t>Arrivée à :</t>
  </si>
  <si>
    <r>
      <t xml:space="preserve">Etape 2. </t>
    </r>
    <r>
      <rPr>
        <sz val="12"/>
        <rFont val="Arial"/>
        <family val="2"/>
      </rPr>
      <t xml:space="preserve">Entrez le temps de repos que vous prevoyez pour chaque point de contrôle dans la colonne «Temps de repos» (L4 à L11). 
</t>
    </r>
    <r>
      <rPr>
        <u/>
        <sz val="12"/>
        <rFont val="Arial"/>
        <family val="2"/>
      </rPr>
      <t>Exemple:</t>
    </r>
    <r>
      <rPr>
        <sz val="12"/>
        <rFont val="Arial"/>
        <family val="2"/>
      </rPr>
      <t xml:space="preserve"> "h: mm" &gt; "00:45" pause de 45 minutes.</t>
    </r>
  </si>
  <si>
    <r>
      <rPr>
        <b/>
        <sz val="12"/>
        <rFont val="Arial"/>
        <family val="2"/>
      </rPr>
      <t>Etape 1.</t>
    </r>
    <r>
      <rPr>
        <sz val="12"/>
        <rFont val="Arial"/>
        <family val="2"/>
      </rPr>
      <t xml:space="preserve"> Entrez  la vitesse de votre équipe par rapport à la difficultée et en fonction de vos vitesses d'entraînement habituelles (B18 à B21) :</t>
    </r>
  </si>
  <si>
    <t xml:space="preserve">* Tableau indicatif pour vous accompagner dans la gestion du temps. 
** Les difficultés des sections ont été établies en fonction de la distance à parcourir, du dénivelé et du moment de la journée auquel elles se situent (plus difficiles de nuit que de jour). Il est à noter que ces difficultés sont données à titre indicatif, et pourraient varier en fonction de la météo. </t>
  </si>
  <si>
    <r>
      <t xml:space="preserve">CALCULATEUR DE TEMPS *
Trailwalker Oxfam 2026 - NANCY
</t>
    </r>
    <r>
      <rPr>
        <sz val="14"/>
        <color theme="9"/>
        <rFont val="Arial"/>
        <family val="2"/>
      </rPr>
      <t>(seul les cellules orange sont modifiables)</t>
    </r>
  </si>
  <si>
    <t>PC 3 : Maron</t>
  </si>
  <si>
    <r>
      <t>CALCULATEUR DE TEMPS *
Trailwalker Oxfam 2026 - NANCY</t>
    </r>
    <r>
      <rPr>
        <sz val="20"/>
        <rFont val="Arial"/>
        <family val="2"/>
      </rPr>
      <t xml:space="preserve">
</t>
    </r>
    <r>
      <rPr>
        <sz val="14"/>
        <color theme="9"/>
        <rFont val="Arial"/>
        <family val="2"/>
      </rPr>
      <t>(seul les cellules orange sont modifiables)</t>
    </r>
  </si>
  <si>
    <t>PC 8 : Dommartemont</t>
  </si>
  <si>
    <t>PC 7 : Seichamps</t>
  </si>
  <si>
    <t>Départ - Nancy - Place Stanislas</t>
  </si>
  <si>
    <t>PC 4 : Pont Saint Vincent</t>
  </si>
  <si>
    <t>PC 6 : Laneuveville-les-Nancy</t>
  </si>
  <si>
    <t>PC 1 : Malzéville</t>
  </si>
  <si>
    <t>PC 4 : Pont-Saint-Vincent</t>
  </si>
  <si>
    <t>PC 5 : Neuves-Maisons</t>
  </si>
  <si>
    <t>PC 6 : Laneuveville-devant-Nancy</t>
  </si>
  <si>
    <t>Arrivée - Nancy - Place Stanislas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</si>
</sst>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ddd"/>
    <numFmt numFmtId="166" formatCode="[h]:mm"/>
    <numFmt numFmtId="167" formatCode="[$-F400]h:mm:ss\ AM/PM"/>
  </numFmts>
  <fonts count="13" x14ac:knownFonts="1">
    <font>
      <sz val="10"/>
      <name val="Arial"/>
    </font>
    <font>
      <b/>
      <sz val="10"/>
      <name val="Arial"/>
      <family val="2"/>
    </font>
    <font>
      <sz val="16"/>
      <name val="Arial"/>
      <family val="2"/>
    </font>
    <font>
      <b/>
      <sz val="12"/>
      <name val="Arial"/>
      <family val="2"/>
    </font>
    <font>
      <b/>
      <sz val="20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2"/>
      <name val="Arial"/>
      <family val="2"/>
    </font>
    <font>
      <u/>
      <sz val="12"/>
      <name val="Arial"/>
      <family val="2"/>
    </font>
    <font>
      <b/>
      <sz val="18"/>
      <name val="Arial"/>
      <family val="2"/>
    </font>
    <font>
      <sz val="20"/>
      <name val="Arial"/>
      <family val="2"/>
    </font>
    <font>
      <sz val="14"/>
      <color theme="9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/>
        <bgColor indexed="64"/>
      </patternFill>
    </fill>
  </fills>
  <borders count="14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9">
    <xf numFmtId="0" fontId="0" fillId="0" borderId="0" xfId="0"/>
    <xf numFmtId="164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20" fontId="0" fillId="0" borderId="0" xfId="0" applyNumberFormat="1" applyAlignment="1">
      <alignment horizontal="right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164" fontId="0" fillId="0" borderId="0" xfId="0" applyNumberFormat="1" applyAlignment="1">
      <alignment horizontal="right" vertical="center"/>
    </xf>
    <xf numFmtId="20" fontId="0" fillId="0" borderId="0" xfId="0" applyNumberFormat="1" applyAlignment="1">
      <alignment horizontal="right" vertical="center"/>
    </xf>
    <xf numFmtId="0" fontId="2" fillId="0" borderId="0" xfId="0" applyFont="1" applyAlignment="1">
      <alignment horizontal="left" vertical="center"/>
    </xf>
    <xf numFmtId="166" fontId="5" fillId="2" borderId="4" xfId="0" applyNumberFormat="1" applyFont="1" applyFill="1" applyBorder="1" applyAlignment="1" applyProtection="1">
      <alignment horizontal="center" vertical="center"/>
      <protection locked="0"/>
    </xf>
    <xf numFmtId="0" fontId="2" fillId="0" borderId="4" xfId="0" applyFont="1" applyBorder="1" applyAlignment="1">
      <alignment horizontal="left" vertical="center"/>
    </xf>
    <xf numFmtId="20" fontId="5" fillId="0" borderId="4" xfId="0" applyNumberFormat="1" applyFont="1" applyBorder="1" applyAlignment="1">
      <alignment horizontal="center" vertical="center"/>
    </xf>
    <xf numFmtId="165" fontId="2" fillId="0" borderId="4" xfId="0" applyNumberFormat="1" applyFont="1" applyBorder="1" applyAlignment="1" applyProtection="1">
      <alignment horizontal="center" vertical="center"/>
      <protection hidden="1"/>
    </xf>
    <xf numFmtId="20" fontId="1" fillId="0" borderId="0" xfId="0" applyNumberFormat="1" applyFont="1" applyAlignment="1">
      <alignment horizontal="left" vertical="center"/>
    </xf>
    <xf numFmtId="0" fontId="7" fillId="0" borderId="0" xfId="0" applyFont="1" applyAlignment="1">
      <alignment vertical="center"/>
    </xf>
    <xf numFmtId="0" fontId="2" fillId="0" borderId="10" xfId="0" applyFont="1" applyBorder="1" applyAlignment="1">
      <alignment horizontal="left" vertical="center"/>
    </xf>
    <xf numFmtId="0" fontId="2" fillId="0" borderId="10" xfId="0" applyFont="1" applyBorder="1" applyAlignment="1">
      <alignment horizontal="center" vertical="center"/>
    </xf>
    <xf numFmtId="164" fontId="2" fillId="0" borderId="10" xfId="0" applyNumberFormat="1" applyFont="1" applyBorder="1" applyAlignment="1">
      <alignment horizontal="center" vertical="center"/>
    </xf>
    <xf numFmtId="167" fontId="2" fillId="0" borderId="10" xfId="0" applyNumberFormat="1" applyFont="1" applyBorder="1" applyAlignment="1">
      <alignment horizontal="center" vertical="center"/>
    </xf>
    <xf numFmtId="165" fontId="2" fillId="0" borderId="10" xfId="0" applyNumberFormat="1" applyFont="1" applyBorder="1" applyAlignment="1">
      <alignment horizontal="center" vertical="center"/>
    </xf>
    <xf numFmtId="20" fontId="2" fillId="0" borderId="10" xfId="0" applyNumberFormat="1" applyFont="1" applyBorder="1" applyAlignment="1">
      <alignment horizontal="center" vertical="center"/>
    </xf>
    <xf numFmtId="166" fontId="5" fillId="0" borderId="10" xfId="0" applyNumberFormat="1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4" xfId="0" applyFont="1" applyBorder="1" applyAlignment="1">
      <alignment horizontal="center" vertical="center"/>
    </xf>
    <xf numFmtId="164" fontId="2" fillId="0" borderId="4" xfId="0" applyNumberFormat="1" applyFont="1" applyBorder="1" applyAlignment="1">
      <alignment horizontal="center" vertical="center"/>
    </xf>
    <xf numFmtId="167" fontId="2" fillId="0" borderId="4" xfId="0" applyNumberFormat="1" applyFont="1" applyBorder="1" applyAlignment="1">
      <alignment horizontal="center" vertical="center"/>
    </xf>
    <xf numFmtId="165" fontId="2" fillId="0" borderId="4" xfId="0" applyNumberFormat="1" applyFont="1" applyBorder="1" applyAlignment="1">
      <alignment horizontal="center" vertical="center"/>
    </xf>
    <xf numFmtId="20" fontId="2" fillId="0" borderId="4" xfId="0" applyNumberFormat="1" applyFont="1" applyBorder="1" applyAlignment="1">
      <alignment horizontal="center" vertical="center"/>
    </xf>
    <xf numFmtId="166" fontId="5" fillId="0" borderId="4" xfId="0" applyNumberFormat="1" applyFont="1" applyBorder="1" applyAlignment="1">
      <alignment horizontal="center" vertical="center"/>
    </xf>
    <xf numFmtId="165" fontId="5" fillId="0" borderId="4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right" vertical="center"/>
    </xf>
    <xf numFmtId="0" fontId="2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66" fontId="10" fillId="0" borderId="1" xfId="0" applyNumberFormat="1" applyFont="1" applyBorder="1" applyAlignment="1">
      <alignment horizontal="center" vertical="center"/>
    </xf>
    <xf numFmtId="20" fontId="2" fillId="0" borderId="0" xfId="0" applyNumberFormat="1" applyFont="1" applyAlignment="1">
      <alignment horizontal="right" vertical="center"/>
    </xf>
    <xf numFmtId="20" fontId="2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65" fontId="2" fillId="0" borderId="0" xfId="0" applyNumberFormat="1" applyFont="1" applyAlignment="1" applyProtection="1">
      <alignment horizontal="center" vertical="center"/>
      <protection hidden="1"/>
    </xf>
    <xf numFmtId="20" fontId="5" fillId="0" borderId="0" xfId="0" applyNumberFormat="1" applyFont="1" applyAlignment="1">
      <alignment horizontal="center" vertical="center"/>
    </xf>
    <xf numFmtId="0" fontId="6" fillId="4" borderId="11" xfId="0" applyFont="1" applyFill="1" applyBorder="1" applyAlignment="1">
      <alignment vertical="center"/>
    </xf>
    <xf numFmtId="0" fontId="6" fillId="4" borderId="4" xfId="0" applyFont="1" applyFill="1" applyBorder="1" applyAlignment="1">
      <alignment horizontal="center" vertical="center" wrapText="1"/>
    </xf>
    <xf numFmtId="164" fontId="6" fillId="4" borderId="4" xfId="0" applyNumberFormat="1" applyFont="1" applyFill="1" applyBorder="1" applyAlignment="1">
      <alignment horizontal="center" vertical="center" wrapText="1"/>
    </xf>
    <xf numFmtId="20" fontId="6" fillId="4" borderId="4" xfId="0" applyNumberFormat="1" applyFont="1" applyFill="1" applyBorder="1" applyAlignment="1">
      <alignment horizontal="center" vertical="center" wrapText="1"/>
    </xf>
    <xf numFmtId="164" fontId="2" fillId="5" borderId="10" xfId="0" applyNumberFormat="1" applyFont="1" applyFill="1" applyBorder="1" applyAlignment="1">
      <alignment horizontal="center" vertical="center"/>
    </xf>
    <xf numFmtId="166" fontId="10" fillId="5" borderId="1" xfId="0" applyNumberFormat="1" applyFont="1" applyFill="1" applyBorder="1" applyAlignment="1">
      <alignment horizontal="center" vertical="center"/>
    </xf>
    <xf numFmtId="166" fontId="4" fillId="5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right" vertical="center" wrapText="1"/>
    </xf>
    <xf numFmtId="0" fontId="6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>
      <alignment horizontal="left" vertical="center"/>
    </xf>
    <xf numFmtId="0" fontId="1" fillId="0" borderId="2" xfId="0" applyFont="1" applyBorder="1" applyAlignment="1">
      <alignment horizontal="right" vertical="center"/>
    </xf>
    <xf numFmtId="0" fontId="6" fillId="2" borderId="13" xfId="0" applyFont="1" applyFill="1" applyBorder="1" applyAlignment="1" applyProtection="1">
      <alignment horizontal="center" vertical="center"/>
      <protection locked="0"/>
    </xf>
    <xf numFmtId="0" fontId="6" fillId="2" borderId="5" xfId="0" applyFont="1" applyFill="1" applyBorder="1" applyAlignment="1" applyProtection="1">
      <alignment horizontal="center" vertical="center"/>
      <protection locked="0"/>
    </xf>
    <xf numFmtId="0" fontId="6" fillId="2" borderId="6" xfId="0" applyFont="1" applyFill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left" vertical="top" wrapText="1"/>
    </xf>
    <xf numFmtId="20" fontId="6" fillId="3" borderId="4" xfId="0" applyNumberFormat="1" applyFont="1" applyFill="1" applyBorder="1" applyAlignment="1">
      <alignment horizontal="center" vertical="center" wrapText="1"/>
    </xf>
    <xf numFmtId="20" fontId="2" fillId="3" borderId="4" xfId="0" applyNumberFormat="1" applyFont="1" applyFill="1" applyBorder="1" applyAlignment="1">
      <alignment horizontal="center" vertical="center"/>
    </xf>
    <xf numFmtId="1" fontId="2" fillId="0" borderId="4" xfId="0" applyNumberFormat="1" applyFont="1" applyBorder="1" applyAlignment="1">
      <alignment horizontal="center" vertical="center"/>
    </xf>
    <xf numFmtId="20" fontId="2" fillId="3" borderId="8" xfId="0" applyNumberFormat="1" applyFont="1" applyFill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66" fontId="5" fillId="3" borderId="4" xfId="0" applyNumberFormat="1" applyFont="1" applyFill="1" applyBorder="1" applyAlignment="1" applyProtection="1">
      <alignment horizontal="center" vertical="center"/>
      <protection locked="0"/>
    </xf>
    <xf numFmtId="0" fontId="6" fillId="0" borderId="0" xfId="0" applyFont="1" applyAlignment="1">
      <alignment vertical="top" wrapText="1"/>
    </xf>
    <xf numFmtId="20" fontId="5" fillId="5" borderId="4" xfId="0" applyNumberFormat="1" applyFont="1" applyFill="1" applyBorder="1" applyAlignment="1">
      <alignment horizontal="center" vertical="center"/>
    </xf>
    <xf numFmtId="0" fontId="4" fillId="0" borderId="12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0" fillId="0" borderId="8" xfId="0" applyBorder="1" applyAlignment="1">
      <alignment vertical="center"/>
    </xf>
    <xf numFmtId="0" fontId="0" fillId="0" borderId="0" xfId="0" applyAlignment="1">
      <alignment horizontal="center"/>
    </xf>
    <xf numFmtId="0" fontId="0" fillId="0" borderId="12" xfId="0" applyBorder="1" applyAlignment="1">
      <alignment horizontal="center"/>
    </xf>
    <xf numFmtId="0" fontId="6" fillId="0" borderId="7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/>
    </xf>
    <xf numFmtId="0" fontId="8" fillId="0" borderId="2" xfId="0" applyFont="1" applyBorder="1" applyAlignment="1">
      <alignment vertical="center" wrapText="1"/>
    </xf>
    <xf numFmtId="0" fontId="0" fillId="0" borderId="9" xfId="0" applyBorder="1" applyAlignment="1">
      <alignment vertical="center"/>
    </xf>
    <xf numFmtId="0" fontId="6" fillId="0" borderId="0" xfId="0" applyFont="1" applyAlignment="1">
      <alignment horizontal="left" vertical="center" wrapText="1"/>
    </xf>
    <xf numFmtId="0" fontId="3" fillId="0" borderId="0" xfId="0" applyFont="1" applyAlignment="1">
      <alignment horizontal="right" vertical="center" wrapText="1"/>
    </xf>
    <xf numFmtId="0" fontId="3" fillId="0" borderId="9" xfId="0" applyFont="1" applyBorder="1" applyAlignment="1">
      <alignment horizontal="right" vertical="center" wrapText="1"/>
    </xf>
    <xf numFmtId="0" fontId="6" fillId="0" borderId="8" xfId="0" applyFont="1" applyBorder="1" applyAlignment="1">
      <alignment horizontal="left" vertical="center" wrapText="1"/>
    </xf>
  </cellXfs>
  <cellStyles count="1">
    <cellStyle name="Normal" xfId="0" builtinId="0"/>
  </cellStyles>
  <dxfs count="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350763</xdr:colOff>
      <xdr:row>0</xdr:row>
      <xdr:rowOff>84668</xdr:rowOff>
    </xdr:from>
    <xdr:to>
      <xdr:col>14</xdr:col>
      <xdr:colOff>98547</xdr:colOff>
      <xdr:row>1</xdr:row>
      <xdr:rowOff>80008</xdr:rowOff>
    </xdr:to>
    <xdr:pic>
      <xdr:nvPicPr>
        <xdr:cNvPr id="2" name="Picture 44" descr="http://www.oxfamtrailwalker.fr/images/stories/LOGO_OTW_OF_VERT.png">
          <a:extLst>
            <a:ext uri="{FF2B5EF4-FFF2-40B4-BE49-F238E27FC236}">
              <a16:creationId xmlns:a16="http://schemas.microsoft.com/office/drawing/2014/main" id="{AAAA1368-992F-4C53-B63A-8E8B6BF44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497668" y="86573"/>
          <a:ext cx="3593979" cy="1098335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350763</xdr:colOff>
      <xdr:row>0</xdr:row>
      <xdr:rowOff>84668</xdr:rowOff>
    </xdr:from>
    <xdr:to>
      <xdr:col>14</xdr:col>
      <xdr:colOff>98547</xdr:colOff>
      <xdr:row>1</xdr:row>
      <xdr:rowOff>97788</xdr:rowOff>
    </xdr:to>
    <xdr:pic>
      <xdr:nvPicPr>
        <xdr:cNvPr id="2" name="Picture 44" descr="http://www.oxfamtrailwalker.fr/images/stories/LOGO_OTW_OF_VERT.png">
          <a:extLst>
            <a:ext uri="{FF2B5EF4-FFF2-40B4-BE49-F238E27FC236}">
              <a16:creationId xmlns:a16="http://schemas.microsoft.com/office/drawing/2014/main" id="{CED6A344-C581-43C1-977C-6C7EBC508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497668" y="86573"/>
          <a:ext cx="3590169" cy="109325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350763</xdr:colOff>
      <xdr:row>0</xdr:row>
      <xdr:rowOff>84668</xdr:rowOff>
    </xdr:from>
    <xdr:to>
      <xdr:col>14</xdr:col>
      <xdr:colOff>130297</xdr:colOff>
      <xdr:row>1</xdr:row>
      <xdr:rowOff>57148</xdr:rowOff>
    </xdr:to>
    <xdr:pic>
      <xdr:nvPicPr>
        <xdr:cNvPr id="2" name="Picture 44" descr="http://www.oxfamtrailwalker.fr/images/stories/LOGO_OTW_OF_VERT.png">
          <a:extLst>
            <a:ext uri="{FF2B5EF4-FFF2-40B4-BE49-F238E27FC236}">
              <a16:creationId xmlns:a16="http://schemas.microsoft.com/office/drawing/2014/main" id="{042F5810-E5CF-4871-9E7F-AE9E6BC39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497668" y="86573"/>
          <a:ext cx="3629539" cy="107928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E8D89-9DE5-4C3D-8307-5F349C2BA687}">
  <sheetPr>
    <pageSetUpPr fitToPage="1"/>
  </sheetPr>
  <dimension ref="A1:P24"/>
  <sheetViews>
    <sheetView tabSelected="1" zoomScale="60" zoomScaleNormal="60" workbookViewId="0">
      <selection activeCell="H2" sqref="H2"/>
    </sheetView>
  </sheetViews>
  <sheetFormatPr baseColWidth="10" defaultColWidth="9.109375" defaultRowHeight="13.2" x14ac:dyDescent="0.25"/>
  <cols>
    <col min="1" max="1" width="65.44140625" bestFit="1" customWidth="1"/>
    <col min="2" max="2" width="16.33203125" customWidth="1"/>
    <col min="3" max="4" width="13.44140625" customWidth="1"/>
    <col min="5" max="5" width="14.6640625" style="2" customWidth="1"/>
    <col min="6" max="6" width="14.6640625" style="1" customWidth="1"/>
    <col min="7" max="7" width="15.5546875" style="2" customWidth="1"/>
    <col min="8" max="8" width="64.6640625" style="3" bestFit="1" customWidth="1"/>
    <col min="9" max="9" width="17.5546875" style="3" customWidth="1"/>
    <col min="10" max="10" width="14" style="1" customWidth="1"/>
    <col min="11" max="16" width="14" style="3" customWidth="1"/>
  </cols>
  <sheetData>
    <row r="1" spans="1:16" s="4" customFormat="1" ht="87" customHeight="1" thickBot="1" x14ac:dyDescent="0.3">
      <c r="A1" s="65" t="s">
        <v>32</v>
      </c>
      <c r="B1" s="65"/>
      <c r="C1" s="65"/>
      <c r="D1" s="66"/>
      <c r="E1" s="66"/>
      <c r="F1" s="6"/>
      <c r="G1" s="5"/>
      <c r="H1" s="7"/>
      <c r="I1" s="7"/>
      <c r="J1" s="6"/>
      <c r="K1" s="69"/>
      <c r="L1" s="69"/>
      <c r="M1" s="69"/>
      <c r="N1" s="69"/>
      <c r="O1" s="69"/>
      <c r="P1" s="69"/>
    </row>
    <row r="2" spans="1:16" ht="44.25" customHeight="1" thickBot="1" x14ac:dyDescent="0.3">
      <c r="A2" s="10" t="s">
        <v>0</v>
      </c>
      <c r="B2" s="64">
        <v>0.33333333333333331</v>
      </c>
      <c r="C2" s="12">
        <v>42161</v>
      </c>
      <c r="D2" s="39"/>
      <c r="E2" s="38"/>
      <c r="G2" s="13"/>
      <c r="I2" s="8"/>
      <c r="K2" s="70"/>
      <c r="L2" s="70"/>
      <c r="M2" s="70"/>
      <c r="N2" s="70"/>
      <c r="O2" s="70"/>
      <c r="P2" s="70"/>
    </row>
    <row r="3" spans="1:16" s="14" customFormat="1" ht="54.75" customHeight="1" thickBot="1" x14ac:dyDescent="0.3">
      <c r="A3" s="40" t="s">
        <v>1</v>
      </c>
      <c r="B3" s="41" t="s">
        <v>2</v>
      </c>
      <c r="C3" s="42" t="s">
        <v>3</v>
      </c>
      <c r="D3" s="42" t="s">
        <v>4</v>
      </c>
      <c r="E3" s="42" t="s">
        <v>5</v>
      </c>
      <c r="F3" s="41" t="s">
        <v>6</v>
      </c>
      <c r="G3" s="43" t="s">
        <v>7</v>
      </c>
      <c r="H3" s="43" t="s">
        <v>26</v>
      </c>
      <c r="I3" s="42" t="s">
        <v>8</v>
      </c>
      <c r="J3" s="43" t="s">
        <v>9</v>
      </c>
      <c r="K3" s="43" t="s">
        <v>10</v>
      </c>
      <c r="L3" s="43" t="s">
        <v>11</v>
      </c>
      <c r="M3" s="43" t="s">
        <v>12</v>
      </c>
      <c r="N3" s="56" t="s">
        <v>23</v>
      </c>
      <c r="O3" s="56" t="s">
        <v>13</v>
      </c>
      <c r="P3" s="43" t="s">
        <v>14</v>
      </c>
    </row>
    <row r="4" spans="1:16" s="22" customFormat="1" ht="25.5" customHeight="1" thickBot="1" x14ac:dyDescent="0.3">
      <c r="A4" s="15" t="s">
        <v>35</v>
      </c>
      <c r="B4" s="16">
        <v>1</v>
      </c>
      <c r="C4" s="60">
        <v>34</v>
      </c>
      <c r="D4" s="60">
        <v>29</v>
      </c>
      <c r="E4" s="17">
        <v>8.8000000000000007</v>
      </c>
      <c r="F4" s="44">
        <f>INDEX($B$18:$B$21,B4)</f>
        <v>4.7</v>
      </c>
      <c r="G4" s="18">
        <f t="shared" ref="G4:G8" si="0">+E4/F4/24</f>
        <v>7.8014184397163122E-2</v>
      </c>
      <c r="H4" s="15" t="s">
        <v>38</v>
      </c>
      <c r="I4" s="17">
        <f>E4</f>
        <v>8.8000000000000007</v>
      </c>
      <c r="J4" s="19">
        <f t="shared" ref="J4:J11" si="1">+$E$2+K4</f>
        <v>0.41134751773049644</v>
      </c>
      <c r="K4" s="20">
        <f>+B2+G4</f>
        <v>0.41134751773049644</v>
      </c>
      <c r="L4" s="9">
        <v>6.9444444444444441E-3</v>
      </c>
      <c r="M4" s="20">
        <f t="shared" ref="M4:M7" si="2">+K4+L4</f>
        <v>0.41829196217494086</v>
      </c>
      <c r="N4" s="59">
        <v>0.36458333333333331</v>
      </c>
      <c r="O4" s="57">
        <v>0.42708333333333331</v>
      </c>
      <c r="P4" s="21">
        <f>+G4+L4</f>
        <v>8.495862884160757E-2</v>
      </c>
    </row>
    <row r="5" spans="1:16" s="22" customFormat="1" ht="25.5" customHeight="1" thickBot="1" x14ac:dyDescent="0.3">
      <c r="A5" s="15" t="s">
        <v>38</v>
      </c>
      <c r="B5" s="23">
        <v>2</v>
      </c>
      <c r="C5" s="61">
        <v>238</v>
      </c>
      <c r="D5" s="61">
        <v>90</v>
      </c>
      <c r="E5" s="23">
        <v>17.2</v>
      </c>
      <c r="F5" s="44">
        <f>INDEX($B$18:$B$21,B5)</f>
        <v>4.2</v>
      </c>
      <c r="G5" s="25">
        <f t="shared" si="0"/>
        <v>0.17063492063492061</v>
      </c>
      <c r="H5" s="10" t="s">
        <v>24</v>
      </c>
      <c r="I5" s="24">
        <f>I4+E5</f>
        <v>26</v>
      </c>
      <c r="J5" s="26">
        <f t="shared" si="1"/>
        <v>0.5889268828098615</v>
      </c>
      <c r="K5" s="27">
        <f>+M4+G5</f>
        <v>0.5889268828098615</v>
      </c>
      <c r="L5" s="9">
        <v>1.3888888888888888E-2</v>
      </c>
      <c r="M5" s="27">
        <f t="shared" si="2"/>
        <v>0.60281577169875034</v>
      </c>
      <c r="N5" s="59">
        <v>0.46875</v>
      </c>
      <c r="O5" s="57">
        <v>0.61458333333333337</v>
      </c>
      <c r="P5" s="28">
        <f>+P4+G5+L5</f>
        <v>0.26948243836541708</v>
      </c>
    </row>
    <row r="6" spans="1:16" s="22" customFormat="1" ht="25.5" customHeight="1" thickBot="1" x14ac:dyDescent="0.3">
      <c r="A6" s="10" t="s">
        <v>24</v>
      </c>
      <c r="B6" s="23">
        <v>3</v>
      </c>
      <c r="C6" s="61">
        <v>102</v>
      </c>
      <c r="D6" s="61">
        <v>240</v>
      </c>
      <c r="E6" s="23">
        <v>10.6</v>
      </c>
      <c r="F6" s="44">
        <f>INDEX($B$18:$B$21,B6)</f>
        <v>3.7</v>
      </c>
      <c r="G6" s="25">
        <f t="shared" si="0"/>
        <v>0.11936936936936936</v>
      </c>
      <c r="H6" s="10" t="s">
        <v>31</v>
      </c>
      <c r="I6" s="24">
        <f t="shared" ref="I6:I12" si="3">I5+E6</f>
        <v>36.6</v>
      </c>
      <c r="J6" s="26">
        <f t="shared" si="1"/>
        <v>0.72218514106811971</v>
      </c>
      <c r="K6" s="27">
        <f t="shared" ref="K6:K8" si="4">+M5+G6</f>
        <v>0.72218514106811971</v>
      </c>
      <c r="L6" s="9">
        <v>1.0416666666666666E-2</v>
      </c>
      <c r="M6" s="27">
        <f t="shared" si="2"/>
        <v>0.73260180773478634</v>
      </c>
      <c r="N6" s="59">
        <v>0.54166666666666663</v>
      </c>
      <c r="O6" s="57">
        <v>0.74305555555555547</v>
      </c>
      <c r="P6" s="28">
        <f>+P5+G6+L6</f>
        <v>0.39926847440145313</v>
      </c>
    </row>
    <row r="7" spans="1:16" s="22" customFormat="1" ht="25.5" customHeight="1" thickBot="1" x14ac:dyDescent="0.3">
      <c r="A7" s="10" t="s">
        <v>31</v>
      </c>
      <c r="B7" s="23">
        <v>3</v>
      </c>
      <c r="C7" s="61">
        <v>183</v>
      </c>
      <c r="D7" s="61">
        <v>184</v>
      </c>
      <c r="E7" s="23">
        <v>10.9</v>
      </c>
      <c r="F7" s="44" cm="1">
        <f t="array" ref="F7">INDEX($B$18:$B$21,B7)</f>
        <v>3.7</v>
      </c>
      <c r="G7" s="25">
        <f t="shared" si="0"/>
        <v>0.12274774774774776</v>
      </c>
      <c r="H7" s="10" t="s">
        <v>39</v>
      </c>
      <c r="I7" s="24">
        <f t="shared" si="3"/>
        <v>47.5</v>
      </c>
      <c r="J7" s="26">
        <f t="shared" si="1"/>
        <v>0.85534955548253411</v>
      </c>
      <c r="K7" s="27">
        <f t="shared" si="4"/>
        <v>0.85534955548253411</v>
      </c>
      <c r="L7" s="9">
        <v>4.1666666666666664E-2</v>
      </c>
      <c r="M7" s="27">
        <f t="shared" si="2"/>
        <v>0.89701622214920074</v>
      </c>
      <c r="N7" s="59">
        <v>0.61458333333333326</v>
      </c>
      <c r="O7" s="57">
        <v>0.90625</v>
      </c>
      <c r="P7" s="28">
        <f t="shared" ref="P7:P12" si="5">+P6+G7+L7</f>
        <v>0.56368288881586748</v>
      </c>
    </row>
    <row r="8" spans="1:16" s="22" customFormat="1" ht="25.5" customHeight="1" thickBot="1" x14ac:dyDescent="0.3">
      <c r="A8" s="10" t="s">
        <v>36</v>
      </c>
      <c r="B8" s="23">
        <v>3</v>
      </c>
      <c r="C8" s="61">
        <v>30</v>
      </c>
      <c r="D8" s="61">
        <v>32</v>
      </c>
      <c r="E8" s="23">
        <v>10.199999999999999</v>
      </c>
      <c r="F8" s="44" cm="1">
        <f t="array" ref="F8">INDEX($B$18:$B$21,B8)</f>
        <v>3.7</v>
      </c>
      <c r="G8" s="25">
        <f t="shared" si="0"/>
        <v>0.11486486486486486</v>
      </c>
      <c r="H8" s="10" t="s">
        <v>40</v>
      </c>
      <c r="I8" s="24">
        <f t="shared" si="3"/>
        <v>57.7</v>
      </c>
      <c r="J8" s="26">
        <f t="shared" si="1"/>
        <v>1.0118810870140655</v>
      </c>
      <c r="K8" s="27">
        <f t="shared" si="4"/>
        <v>1.0118810870140655</v>
      </c>
      <c r="L8" s="9">
        <v>2.0833333333333332E-2</v>
      </c>
      <c r="M8" s="27">
        <f>+K8+L8</f>
        <v>1.0327144203473988</v>
      </c>
      <c r="N8" s="59">
        <v>0.68402777777777779</v>
      </c>
      <c r="O8" s="57">
        <v>1.0416666666666665</v>
      </c>
      <c r="P8" s="28">
        <f t="shared" si="5"/>
        <v>0.69938108701406565</v>
      </c>
    </row>
    <row r="9" spans="1:16" s="22" customFormat="1" ht="25.5" customHeight="1" thickBot="1" x14ac:dyDescent="0.3">
      <c r="A9" s="10" t="s">
        <v>40</v>
      </c>
      <c r="B9" s="23">
        <v>3</v>
      </c>
      <c r="C9" s="61">
        <v>190</v>
      </c>
      <c r="D9" s="61">
        <v>200</v>
      </c>
      <c r="E9" s="23">
        <v>13.4</v>
      </c>
      <c r="F9" s="44" cm="1">
        <f t="array" ref="F9">INDEX($B$18:$B$21,B9)</f>
        <v>3.7</v>
      </c>
      <c r="G9" s="25">
        <f>+E9/F9/24</f>
        <v>0.15090090090090089</v>
      </c>
      <c r="H9" s="10" t="s">
        <v>41</v>
      </c>
      <c r="I9" s="24">
        <f t="shared" si="3"/>
        <v>71.100000000000009</v>
      </c>
      <c r="J9" s="26">
        <f t="shared" si="1"/>
        <v>1.1836153212482996</v>
      </c>
      <c r="K9" s="27">
        <f>+M8+G9</f>
        <v>1.1836153212482996</v>
      </c>
      <c r="L9" s="9">
        <v>2.0833333333333332E-2</v>
      </c>
      <c r="M9" s="27">
        <f t="shared" ref="M9:M12" si="6">+K9+L9</f>
        <v>1.2044486545816329</v>
      </c>
      <c r="N9" s="59">
        <v>0.78125</v>
      </c>
      <c r="O9" s="57">
        <v>1.2152777777777777</v>
      </c>
      <c r="P9" s="28">
        <f t="shared" si="5"/>
        <v>0.87111532124829993</v>
      </c>
    </row>
    <row r="10" spans="1:16" s="22" customFormat="1" ht="25.5" customHeight="1" thickBot="1" x14ac:dyDescent="0.3">
      <c r="A10" s="10" t="s">
        <v>37</v>
      </c>
      <c r="B10" s="23">
        <v>3</v>
      </c>
      <c r="C10" s="61">
        <v>167</v>
      </c>
      <c r="D10" s="61">
        <v>127</v>
      </c>
      <c r="E10" s="23">
        <v>10.4</v>
      </c>
      <c r="F10" s="44" cm="1">
        <f t="array" ref="F10">INDEX($B$18:$B$21,B10)</f>
        <v>3.7</v>
      </c>
      <c r="G10" s="25">
        <f t="shared" ref="G10:G11" si="7">+E10/F10/24</f>
        <v>0.11711711711711713</v>
      </c>
      <c r="H10" s="10" t="s">
        <v>34</v>
      </c>
      <c r="I10" s="24">
        <f t="shared" si="3"/>
        <v>81.500000000000014</v>
      </c>
      <c r="J10" s="26">
        <f t="shared" si="1"/>
        <v>1.3215657716987499</v>
      </c>
      <c r="K10" s="27">
        <f t="shared" ref="K10:K12" si="8">+M9+G10</f>
        <v>1.3215657716987499</v>
      </c>
      <c r="L10" s="9">
        <v>2.0833333333333332E-2</v>
      </c>
      <c r="M10" s="27">
        <f t="shared" si="6"/>
        <v>1.3423991050320832</v>
      </c>
      <c r="N10" s="59">
        <v>0.85069444444444442</v>
      </c>
      <c r="O10" s="57">
        <v>1.3541666666666665</v>
      </c>
      <c r="P10" s="28">
        <f t="shared" si="5"/>
        <v>1.0090657716987503</v>
      </c>
    </row>
    <row r="11" spans="1:16" s="22" customFormat="1" ht="25.5" customHeight="1" thickBot="1" x14ac:dyDescent="0.3">
      <c r="A11" s="10" t="s">
        <v>34</v>
      </c>
      <c r="B11" s="23">
        <v>4</v>
      </c>
      <c r="C11" s="61">
        <v>151</v>
      </c>
      <c r="D11" s="61">
        <v>98</v>
      </c>
      <c r="E11" s="23">
        <v>7.8</v>
      </c>
      <c r="F11" s="44" cm="1">
        <f t="array" ref="F11">INDEX($B$18:$B$21,B11)</f>
        <v>3.2</v>
      </c>
      <c r="G11" s="25">
        <f t="shared" si="7"/>
        <v>0.1015625</v>
      </c>
      <c r="H11" s="10" t="s">
        <v>33</v>
      </c>
      <c r="I11" s="24">
        <f t="shared" si="3"/>
        <v>89.300000000000011</v>
      </c>
      <c r="J11" s="26">
        <f t="shared" si="1"/>
        <v>1.4439616050320832</v>
      </c>
      <c r="K11" s="27">
        <f t="shared" si="8"/>
        <v>1.4439616050320832</v>
      </c>
      <c r="L11" s="9">
        <v>1.7361111111111112E-2</v>
      </c>
      <c r="M11" s="27">
        <f t="shared" si="6"/>
        <v>1.4613227161431943</v>
      </c>
      <c r="N11" s="59">
        <v>0.90972222222222221</v>
      </c>
      <c r="O11" s="57">
        <v>1.4722222222222221</v>
      </c>
      <c r="P11" s="28">
        <f t="shared" si="5"/>
        <v>1.1279893828098615</v>
      </c>
    </row>
    <row r="12" spans="1:16" s="22" customFormat="1" ht="25.5" customHeight="1" thickBot="1" x14ac:dyDescent="0.3">
      <c r="A12" s="10" t="s">
        <v>33</v>
      </c>
      <c r="B12" s="23">
        <v>3</v>
      </c>
      <c r="C12" s="61">
        <v>110</v>
      </c>
      <c r="D12" s="61">
        <v>205</v>
      </c>
      <c r="E12" s="23">
        <v>10.7</v>
      </c>
      <c r="F12" s="44" cm="1">
        <f t="array" ref="F12">INDEX($B$18:$B$21,B12)</f>
        <v>3.7</v>
      </c>
      <c r="G12" s="25">
        <f>+E12/F12/24</f>
        <v>0.12049549549549549</v>
      </c>
      <c r="H12" s="15" t="s">
        <v>42</v>
      </c>
      <c r="I12" s="58">
        <f t="shared" si="3"/>
        <v>100.00000000000001</v>
      </c>
      <c r="J12" s="29">
        <f t="shared" ref="J12" si="9">+$E$2+K12</f>
        <v>1.5818182116386899</v>
      </c>
      <c r="K12" s="11">
        <f t="shared" si="8"/>
        <v>1.5818182116386899</v>
      </c>
      <c r="L12" s="9"/>
      <c r="M12" s="27">
        <f t="shared" si="6"/>
        <v>1.5818182116386899</v>
      </c>
      <c r="N12" s="59">
        <v>0.98263888888888884</v>
      </c>
      <c r="O12" s="57">
        <v>0.58333333333333337</v>
      </c>
      <c r="P12" s="28">
        <f t="shared" si="5"/>
        <v>1.248484878305357</v>
      </c>
    </row>
    <row r="13" spans="1:16" s="22" customFormat="1" ht="35.4" customHeight="1" thickTop="1" thickBot="1" x14ac:dyDescent="0.3">
      <c r="A13" s="30"/>
      <c r="B13" s="31"/>
      <c r="C13" s="31"/>
      <c r="D13" s="31"/>
      <c r="E13" s="32"/>
      <c r="F13" s="33" t="s">
        <v>15</v>
      </c>
      <c r="G13" s="45">
        <f>SUM(G4:G12)</f>
        <v>1.0957071005275794</v>
      </c>
      <c r="H13" s="35"/>
      <c r="I13" s="32"/>
      <c r="J13" s="36"/>
      <c r="K13" s="35" t="s">
        <v>16</v>
      </c>
      <c r="L13" s="34">
        <f>SUM(L4:L12)</f>
        <v>0.15277777777777776</v>
      </c>
      <c r="M13" s="36"/>
      <c r="N13" s="36"/>
      <c r="O13" s="36"/>
      <c r="P13" s="37"/>
    </row>
    <row r="14" spans="1:16" s="22" customFormat="1" ht="32.25" customHeight="1" thickTop="1" thickBot="1" x14ac:dyDescent="0.3">
      <c r="B14" s="31"/>
      <c r="C14" s="31"/>
      <c r="D14" s="31"/>
      <c r="E14" s="32"/>
      <c r="F14" s="33" t="s">
        <v>17</v>
      </c>
      <c r="G14" s="46">
        <f>+G13+L13</f>
        <v>1.248484878305357</v>
      </c>
      <c r="H14" s="36"/>
      <c r="I14" s="32"/>
      <c r="J14" s="36"/>
      <c r="K14" s="36"/>
      <c r="L14" s="36"/>
      <c r="M14" s="36"/>
      <c r="N14" s="36"/>
      <c r="O14" s="36"/>
      <c r="P14" s="37"/>
    </row>
    <row r="15" spans="1:16" s="4" customFormat="1" ht="45.75" customHeight="1" thickTop="1" thickBot="1" x14ac:dyDescent="0.3">
      <c r="A15" s="71" t="s">
        <v>25</v>
      </c>
      <c r="B15" s="72"/>
      <c r="C15" s="47"/>
      <c r="D15" s="47"/>
      <c r="F15"/>
      <c r="G15"/>
      <c r="H15"/>
      <c r="I15"/>
      <c r="J15"/>
      <c r="K15"/>
      <c r="L15"/>
      <c r="M15"/>
      <c r="N15"/>
      <c r="O15"/>
      <c r="P15"/>
    </row>
    <row r="16" spans="1:16" s="4" customFormat="1" ht="79.8" customHeight="1" x14ac:dyDescent="0.25">
      <c r="A16" s="73" t="s">
        <v>28</v>
      </c>
      <c r="B16" s="74"/>
      <c r="D16" s="75" t="s">
        <v>29</v>
      </c>
      <c r="E16" s="75"/>
      <c r="F16" s="75"/>
      <c r="G16" s="75"/>
      <c r="H16" s="75"/>
      <c r="I16" s="75"/>
      <c r="J16" s="75"/>
      <c r="K16" s="75"/>
      <c r="L16" s="75"/>
      <c r="M16" s="75"/>
      <c r="N16" s="55"/>
      <c r="O16" s="55"/>
      <c r="P16"/>
    </row>
    <row r="17" spans="1:16" s="4" customFormat="1" ht="25.5" customHeight="1" x14ac:dyDescent="0.25">
      <c r="A17" s="76" t="s">
        <v>18</v>
      </c>
      <c r="B17" s="77"/>
      <c r="C17" s="48"/>
      <c r="D17" s="63"/>
      <c r="E17" s="63"/>
      <c r="F17" s="63"/>
      <c r="G17" s="63"/>
      <c r="H17" s="63"/>
      <c r="I17" s="63"/>
      <c r="J17" s="63"/>
      <c r="K17" s="63"/>
      <c r="L17" s="63"/>
      <c r="M17" s="63"/>
      <c r="N17"/>
      <c r="O17"/>
      <c r="P17"/>
    </row>
    <row r="18" spans="1:16" s="4" customFormat="1" ht="24.75" customHeight="1" x14ac:dyDescent="0.25">
      <c r="A18" s="51" t="s">
        <v>19</v>
      </c>
      <c r="B18" s="52">
        <v>4.7</v>
      </c>
      <c r="C18" s="49"/>
      <c r="D18" s="49"/>
      <c r="E18" s="50"/>
      <c r="F18"/>
      <c r="G18"/>
      <c r="H18"/>
      <c r="I18"/>
      <c r="J18"/>
      <c r="K18"/>
      <c r="L18"/>
      <c r="M18"/>
      <c r="N18"/>
      <c r="O18"/>
      <c r="P18"/>
    </row>
    <row r="19" spans="1:16" s="4" customFormat="1" ht="24.75" customHeight="1" x14ac:dyDescent="0.25">
      <c r="A19" s="51" t="s">
        <v>20</v>
      </c>
      <c r="B19" s="53">
        <v>4.2</v>
      </c>
      <c r="C19" s="49"/>
      <c r="D19" s="49"/>
      <c r="E19" s="50"/>
      <c r="F19"/>
      <c r="G19"/>
      <c r="H19"/>
      <c r="I19"/>
      <c r="J19"/>
      <c r="K19"/>
      <c r="L19"/>
      <c r="M19"/>
      <c r="N19"/>
      <c r="O19"/>
      <c r="P19"/>
    </row>
    <row r="20" spans="1:16" s="4" customFormat="1" ht="24.75" customHeight="1" x14ac:dyDescent="0.25">
      <c r="A20" s="51" t="s">
        <v>21</v>
      </c>
      <c r="B20" s="53">
        <v>3.7</v>
      </c>
      <c r="C20" s="49"/>
      <c r="D20" s="49"/>
      <c r="E20" s="50"/>
      <c r="F20"/>
      <c r="G20"/>
      <c r="H20"/>
      <c r="I20"/>
      <c r="J20"/>
      <c r="K20"/>
      <c r="L20"/>
      <c r="M20"/>
      <c r="N20"/>
      <c r="O20"/>
      <c r="P20"/>
    </row>
    <row r="21" spans="1:16" s="4" customFormat="1" ht="24.75" customHeight="1" thickBot="1" x14ac:dyDescent="0.3">
      <c r="A21" s="51" t="s">
        <v>22</v>
      </c>
      <c r="B21" s="54">
        <v>3.2</v>
      </c>
      <c r="C21" s="49"/>
      <c r="D21" s="49"/>
      <c r="E21" s="50"/>
      <c r="F21"/>
      <c r="G21"/>
      <c r="H21"/>
      <c r="I21"/>
      <c r="J21"/>
      <c r="K21"/>
      <c r="L21"/>
      <c r="M21"/>
      <c r="N21"/>
      <c r="O21"/>
      <c r="P21"/>
    </row>
    <row r="22" spans="1:16" s="4" customFormat="1" ht="93" customHeight="1" thickBot="1" x14ac:dyDescent="0.3">
      <c r="A22" s="67" t="s">
        <v>27</v>
      </c>
      <c r="B22" s="68"/>
      <c r="E22" s="6"/>
      <c r="F22"/>
      <c r="G22"/>
      <c r="H22"/>
      <c r="I22"/>
      <c r="J22"/>
      <c r="K22"/>
      <c r="L22"/>
      <c r="M22"/>
      <c r="N22"/>
      <c r="O22"/>
      <c r="P22"/>
    </row>
    <row r="23" spans="1:16" s="4" customFormat="1" ht="57" customHeight="1" x14ac:dyDescent="0.25">
      <c r="E23" s="5"/>
      <c r="F23" s="6"/>
      <c r="G23" s="5"/>
      <c r="H23" s="7"/>
      <c r="I23" s="7"/>
      <c r="J23" s="6"/>
      <c r="K23" s="7"/>
      <c r="L23" s="7"/>
      <c r="M23" s="7"/>
      <c r="N23" s="7"/>
      <c r="O23" s="7"/>
      <c r="P23" s="7"/>
    </row>
    <row r="24" spans="1:16" s="4" customFormat="1" x14ac:dyDescent="0.25">
      <c r="A24"/>
      <c r="B24"/>
      <c r="C24"/>
      <c r="D24"/>
      <c r="E24" s="5"/>
      <c r="F24" s="6"/>
      <c r="G24" s="5"/>
      <c r="H24" s="7"/>
      <c r="I24" s="7"/>
      <c r="J24" s="6"/>
      <c r="K24" s="7"/>
      <c r="L24" s="7"/>
      <c r="M24" s="7"/>
      <c r="N24" s="7"/>
      <c r="O24" s="7"/>
      <c r="P24" s="7"/>
    </row>
  </sheetData>
  <sheetProtection algorithmName="SHA-512" hashValue="T6KfXwOMy1zpZygej2VRwtjZwiZs/j9EE1JDPPhdZPIXRT2S9brTemy6EP6srVKiafYenEaDV0eA7YLHzpBh1w==" saltValue="r1trHsd0j0wrc/M/1j8sow==" spinCount="100000" sheet="1" objects="1" scenarios="1"/>
  <protectedRanges>
    <protectedRange sqref="B18:D21" name="Vitesses de marche"/>
    <protectedRange sqref="L12" name="Temps de pause"/>
  </protectedRanges>
  <mergeCells count="6">
    <mergeCell ref="A22:B22"/>
    <mergeCell ref="K1:P2"/>
    <mergeCell ref="A15:B15"/>
    <mergeCell ref="A16:B16"/>
    <mergeCell ref="D16:M16"/>
    <mergeCell ref="A17:B17"/>
  </mergeCells>
  <conditionalFormatting sqref="G13:G14">
    <cfRule type="expression" dxfId="5" priority="2">
      <formula>IF($G$14&gt;1.25055,TRUE)</formula>
    </cfRule>
  </conditionalFormatting>
  <conditionalFormatting sqref="L13">
    <cfRule type="expression" dxfId="4" priority="1">
      <formula>IF($G$14&gt;1.25055,TRUE)</formula>
    </cfRule>
  </conditionalFormatting>
  <pageMargins left="0.75" right="0.75" top="1" bottom="1" header="0.5" footer="0.5"/>
  <pageSetup paperSize="9" scale="42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A9C250-71BF-4435-8A91-F382176C1268}">
  <sheetPr>
    <pageSetUpPr fitToPage="1"/>
  </sheetPr>
  <dimension ref="A1:P24"/>
  <sheetViews>
    <sheetView zoomScale="60" zoomScaleNormal="60" workbookViewId="0">
      <selection activeCell="H1" sqref="H1"/>
    </sheetView>
  </sheetViews>
  <sheetFormatPr baseColWidth="10" defaultColWidth="9.109375" defaultRowHeight="13.2" x14ac:dyDescent="0.25"/>
  <cols>
    <col min="1" max="1" width="65.44140625" bestFit="1" customWidth="1"/>
    <col min="2" max="2" width="16.33203125" customWidth="1"/>
    <col min="3" max="4" width="13.44140625" customWidth="1"/>
    <col min="5" max="5" width="14.6640625" style="2" customWidth="1"/>
    <col min="6" max="6" width="14.6640625" style="1" customWidth="1"/>
    <col min="7" max="7" width="15.5546875" style="2" customWidth="1"/>
    <col min="8" max="8" width="64.6640625" style="3" bestFit="1" customWidth="1"/>
    <col min="9" max="9" width="17.5546875" style="3" customWidth="1"/>
    <col min="10" max="10" width="14" style="1" customWidth="1"/>
    <col min="11" max="16" width="14" style="3" customWidth="1"/>
  </cols>
  <sheetData>
    <row r="1" spans="1:16" s="4" customFormat="1" ht="85.2" customHeight="1" thickBot="1" x14ac:dyDescent="0.3">
      <c r="A1" s="65" t="s">
        <v>32</v>
      </c>
      <c r="B1" s="65"/>
      <c r="C1" s="65"/>
      <c r="D1" s="66"/>
      <c r="E1" s="66"/>
      <c r="F1" s="6"/>
      <c r="G1" s="5"/>
      <c r="H1" s="7"/>
      <c r="I1" s="7"/>
      <c r="J1" s="6"/>
      <c r="K1" s="69"/>
      <c r="L1" s="69"/>
      <c r="M1" s="69"/>
      <c r="N1" s="69"/>
      <c r="O1" s="69"/>
      <c r="P1" s="69"/>
    </row>
    <row r="2" spans="1:16" ht="44.25" customHeight="1" thickBot="1" x14ac:dyDescent="0.3">
      <c r="A2" s="10" t="s">
        <v>0</v>
      </c>
      <c r="B2" s="64">
        <v>0.33333333333333331</v>
      </c>
      <c r="C2" s="12">
        <v>42161</v>
      </c>
      <c r="D2" s="39"/>
      <c r="E2" s="38"/>
      <c r="G2" s="13"/>
      <c r="I2" s="8"/>
      <c r="K2" s="70"/>
      <c r="L2" s="70"/>
      <c r="M2" s="70"/>
      <c r="N2" s="70"/>
      <c r="O2" s="70"/>
      <c r="P2" s="70"/>
    </row>
    <row r="3" spans="1:16" s="14" customFormat="1" ht="54.75" customHeight="1" thickBot="1" x14ac:dyDescent="0.3">
      <c r="A3" s="40" t="s">
        <v>1</v>
      </c>
      <c r="B3" s="41" t="s">
        <v>2</v>
      </c>
      <c r="C3" s="42" t="s">
        <v>3</v>
      </c>
      <c r="D3" s="42" t="s">
        <v>4</v>
      </c>
      <c r="E3" s="42" t="s">
        <v>5</v>
      </c>
      <c r="F3" s="41" t="s">
        <v>6</v>
      </c>
      <c r="G3" s="43" t="s">
        <v>7</v>
      </c>
      <c r="H3" s="43" t="s">
        <v>26</v>
      </c>
      <c r="I3" s="42" t="s">
        <v>8</v>
      </c>
      <c r="J3" s="43" t="s">
        <v>9</v>
      </c>
      <c r="K3" s="43" t="s">
        <v>10</v>
      </c>
      <c r="L3" s="43" t="s">
        <v>11</v>
      </c>
      <c r="M3" s="43" t="s">
        <v>12</v>
      </c>
      <c r="N3" s="56" t="s">
        <v>23</v>
      </c>
      <c r="O3" s="56" t="s">
        <v>13</v>
      </c>
      <c r="P3" s="43" t="s">
        <v>14</v>
      </c>
    </row>
    <row r="4" spans="1:16" s="22" customFormat="1" ht="25.5" customHeight="1" thickBot="1" x14ac:dyDescent="0.3">
      <c r="A4" s="15" t="s">
        <v>35</v>
      </c>
      <c r="B4" s="16">
        <v>1</v>
      </c>
      <c r="C4" s="60">
        <v>34</v>
      </c>
      <c r="D4" s="60">
        <v>29</v>
      </c>
      <c r="E4" s="17">
        <v>8.8000000000000007</v>
      </c>
      <c r="F4" s="44" cm="1">
        <f t="array" ref="F4">INDEX($B$18:$B$21,B4)</f>
        <v>5.6</v>
      </c>
      <c r="G4" s="18">
        <f t="shared" ref="G4:G8" si="0">+E4/F4/24</f>
        <v>6.5476190476190479E-2</v>
      </c>
      <c r="H4" s="15" t="s">
        <v>38</v>
      </c>
      <c r="I4" s="17">
        <f>E4</f>
        <v>8.8000000000000007</v>
      </c>
      <c r="J4" s="19">
        <f t="shared" ref="J4:J11" si="1">+$E$2+K4</f>
        <v>0.39880952380952378</v>
      </c>
      <c r="K4" s="20">
        <f>+B2+G4</f>
        <v>0.39880952380952378</v>
      </c>
      <c r="L4" s="9">
        <v>6.9444444444444441E-3</v>
      </c>
      <c r="M4" s="20">
        <f t="shared" ref="M4:M7" si="2">+K4+L4</f>
        <v>0.4057539682539682</v>
      </c>
      <c r="N4" s="59">
        <v>0.36458333333333331</v>
      </c>
      <c r="O4" s="57">
        <v>0.42708333333333331</v>
      </c>
      <c r="P4" s="21">
        <f>+G4+L4</f>
        <v>7.2420634920634927E-2</v>
      </c>
    </row>
    <row r="5" spans="1:16" s="22" customFormat="1" ht="25.5" customHeight="1" thickBot="1" x14ac:dyDescent="0.3">
      <c r="A5" s="15" t="s">
        <v>38</v>
      </c>
      <c r="B5" s="23">
        <v>2</v>
      </c>
      <c r="C5" s="61">
        <v>238</v>
      </c>
      <c r="D5" s="61">
        <v>90</v>
      </c>
      <c r="E5" s="23">
        <v>17.2</v>
      </c>
      <c r="F5" s="44" cm="1">
        <f t="array" ref="F5">INDEX($B$18:$B$21,B5)</f>
        <v>5.2</v>
      </c>
      <c r="G5" s="25">
        <f t="shared" si="0"/>
        <v>0.1378205128205128</v>
      </c>
      <c r="H5" s="10" t="s">
        <v>24</v>
      </c>
      <c r="I5" s="24">
        <f t="shared" ref="I5:I12" si="3">I4+E5</f>
        <v>26</v>
      </c>
      <c r="J5" s="26">
        <f t="shared" si="1"/>
        <v>0.54357448107448103</v>
      </c>
      <c r="K5" s="27">
        <f t="shared" ref="K5:K8" si="4">+M4+G5</f>
        <v>0.54357448107448103</v>
      </c>
      <c r="L5" s="9">
        <v>1.0416666666666666E-2</v>
      </c>
      <c r="M5" s="27">
        <f t="shared" si="2"/>
        <v>0.55399114774114766</v>
      </c>
      <c r="N5" s="59">
        <v>0.46875</v>
      </c>
      <c r="O5" s="57">
        <v>0.61458333333333337</v>
      </c>
      <c r="P5" s="28">
        <f t="shared" ref="P5:P12" si="5">+P4+G5+L5</f>
        <v>0.22065781440781437</v>
      </c>
    </row>
    <row r="6" spans="1:16" s="22" customFormat="1" ht="25.5" customHeight="1" thickBot="1" x14ac:dyDescent="0.3">
      <c r="A6" s="10" t="s">
        <v>24</v>
      </c>
      <c r="B6" s="23">
        <v>3</v>
      </c>
      <c r="C6" s="61">
        <v>102</v>
      </c>
      <c r="D6" s="61">
        <v>240</v>
      </c>
      <c r="E6" s="23">
        <v>10.6</v>
      </c>
      <c r="F6" s="44" cm="1">
        <f t="array" ref="F6">INDEX($B$18:$B$21,B6)</f>
        <v>4.5999999999999996</v>
      </c>
      <c r="G6" s="25">
        <f t="shared" si="0"/>
        <v>9.6014492753623185E-2</v>
      </c>
      <c r="H6" s="10" t="s">
        <v>31</v>
      </c>
      <c r="I6" s="24">
        <f t="shared" si="3"/>
        <v>36.6</v>
      </c>
      <c r="J6" s="26">
        <f t="shared" si="1"/>
        <v>0.65000564049477083</v>
      </c>
      <c r="K6" s="27">
        <f t="shared" si="4"/>
        <v>0.65000564049477083</v>
      </c>
      <c r="L6" s="9">
        <v>1.0416666666666666E-2</v>
      </c>
      <c r="M6" s="27">
        <f t="shared" si="2"/>
        <v>0.66042230716143746</v>
      </c>
      <c r="N6" s="59">
        <v>0.54166666666666663</v>
      </c>
      <c r="O6" s="57">
        <v>0.74305555555555547</v>
      </c>
      <c r="P6" s="28">
        <f t="shared" si="5"/>
        <v>0.32708897382810426</v>
      </c>
    </row>
    <row r="7" spans="1:16" s="22" customFormat="1" ht="25.5" customHeight="1" thickBot="1" x14ac:dyDescent="0.3">
      <c r="A7" s="10" t="s">
        <v>31</v>
      </c>
      <c r="B7" s="23">
        <v>3</v>
      </c>
      <c r="C7" s="61">
        <v>183</v>
      </c>
      <c r="D7" s="61">
        <v>184</v>
      </c>
      <c r="E7" s="23">
        <v>10.9</v>
      </c>
      <c r="F7" s="44" cm="1">
        <f t="array" ref="F7">INDEX($B$18:$B$21,B7)</f>
        <v>4.5999999999999996</v>
      </c>
      <c r="G7" s="25">
        <f t="shared" si="0"/>
        <v>9.8731884057971023E-2</v>
      </c>
      <c r="H7" s="10" t="s">
        <v>39</v>
      </c>
      <c r="I7" s="24">
        <f t="shared" si="3"/>
        <v>47.5</v>
      </c>
      <c r="J7" s="26">
        <f t="shared" si="1"/>
        <v>0.75915419121940853</v>
      </c>
      <c r="K7" s="27">
        <f t="shared" si="4"/>
        <v>0.75915419121940853</v>
      </c>
      <c r="L7" s="9">
        <v>3.4722222222222224E-2</v>
      </c>
      <c r="M7" s="27">
        <f t="shared" si="2"/>
        <v>0.79387641344163073</v>
      </c>
      <c r="N7" s="59">
        <v>0.61458333333333326</v>
      </c>
      <c r="O7" s="57">
        <v>0.90625</v>
      </c>
      <c r="P7" s="28">
        <f t="shared" si="5"/>
        <v>0.46054308010829748</v>
      </c>
    </row>
    <row r="8" spans="1:16" s="22" customFormat="1" ht="25.5" customHeight="1" thickBot="1" x14ac:dyDescent="0.3">
      <c r="A8" s="10" t="s">
        <v>36</v>
      </c>
      <c r="B8" s="23">
        <v>3</v>
      </c>
      <c r="C8" s="61">
        <v>30</v>
      </c>
      <c r="D8" s="61">
        <v>32</v>
      </c>
      <c r="E8" s="23">
        <v>10.199999999999999</v>
      </c>
      <c r="F8" s="44" cm="1">
        <f t="array" ref="F8">INDEX($B$18:$B$21,B8)</f>
        <v>4.5999999999999996</v>
      </c>
      <c r="G8" s="25">
        <f t="shared" si="0"/>
        <v>9.2391304347826095E-2</v>
      </c>
      <c r="H8" s="10" t="s">
        <v>40</v>
      </c>
      <c r="I8" s="24">
        <f t="shared" si="3"/>
        <v>57.7</v>
      </c>
      <c r="J8" s="26">
        <f t="shared" si="1"/>
        <v>0.88626771778945679</v>
      </c>
      <c r="K8" s="27">
        <f t="shared" si="4"/>
        <v>0.88626771778945679</v>
      </c>
      <c r="L8" s="9">
        <v>1.3888888888888888E-2</v>
      </c>
      <c r="M8" s="27">
        <f>+K8+L8</f>
        <v>0.90015660667834563</v>
      </c>
      <c r="N8" s="59">
        <v>0.68402777777777779</v>
      </c>
      <c r="O8" s="57">
        <v>1.0416666666666665</v>
      </c>
      <c r="P8" s="28">
        <f t="shared" si="5"/>
        <v>0.56682327334501237</v>
      </c>
    </row>
    <row r="9" spans="1:16" s="22" customFormat="1" ht="25.5" customHeight="1" thickBot="1" x14ac:dyDescent="0.3">
      <c r="A9" s="10" t="s">
        <v>40</v>
      </c>
      <c r="B9" s="23">
        <v>3</v>
      </c>
      <c r="C9" s="61">
        <v>190</v>
      </c>
      <c r="D9" s="61">
        <v>200</v>
      </c>
      <c r="E9" s="23">
        <v>13.4</v>
      </c>
      <c r="F9" s="44" cm="1">
        <f t="array" ref="F9">INDEX($B$18:$B$21,B9)</f>
        <v>4.5999999999999996</v>
      </c>
      <c r="G9" s="25">
        <f>+E9/F9/24</f>
        <v>0.12137681159420292</v>
      </c>
      <c r="H9" s="10" t="s">
        <v>41</v>
      </c>
      <c r="I9" s="24">
        <f t="shared" si="3"/>
        <v>71.100000000000009</v>
      </c>
      <c r="J9" s="26">
        <f t="shared" si="1"/>
        <v>1.0215334182725486</v>
      </c>
      <c r="K9" s="27">
        <f>+M8+G9</f>
        <v>1.0215334182725486</v>
      </c>
      <c r="L9" s="9">
        <v>1.3888888888888888E-2</v>
      </c>
      <c r="M9" s="27">
        <f t="shared" ref="M9:M11" si="6">+K9+L9</f>
        <v>1.0354223071614375</v>
      </c>
      <c r="N9" s="59">
        <v>0.78125</v>
      </c>
      <c r="O9" s="57">
        <v>1.2152777777777777</v>
      </c>
      <c r="P9" s="28">
        <f t="shared" si="5"/>
        <v>0.70208897382810409</v>
      </c>
    </row>
    <row r="10" spans="1:16" s="22" customFormat="1" ht="25.5" customHeight="1" thickBot="1" x14ac:dyDescent="0.3">
      <c r="A10" s="10" t="s">
        <v>37</v>
      </c>
      <c r="B10" s="23">
        <v>3</v>
      </c>
      <c r="C10" s="61">
        <v>167</v>
      </c>
      <c r="D10" s="61">
        <v>127</v>
      </c>
      <c r="E10" s="23">
        <v>10.4</v>
      </c>
      <c r="F10" s="44" cm="1">
        <f t="array" ref="F10">INDEX($B$18:$B$21,B10)</f>
        <v>4.5999999999999996</v>
      </c>
      <c r="G10" s="25">
        <f t="shared" ref="G10:G11" si="7">+E10/F10/24</f>
        <v>9.4202898550724654E-2</v>
      </c>
      <c r="H10" s="10" t="s">
        <v>34</v>
      </c>
      <c r="I10" s="24">
        <f t="shared" si="3"/>
        <v>81.500000000000014</v>
      </c>
      <c r="J10" s="26">
        <f t="shared" si="1"/>
        <v>1.1296252057121621</v>
      </c>
      <c r="K10" s="27">
        <f t="shared" ref="K10:K12" si="8">+M9+G10</f>
        <v>1.1296252057121621</v>
      </c>
      <c r="L10" s="9">
        <v>1.3888888888888888E-2</v>
      </c>
      <c r="M10" s="27">
        <f t="shared" si="6"/>
        <v>1.1435140946010509</v>
      </c>
      <c r="N10" s="59">
        <v>0.85069444444444442</v>
      </c>
      <c r="O10" s="57">
        <v>1.3541666666666665</v>
      </c>
      <c r="P10" s="28">
        <f t="shared" si="5"/>
        <v>0.81018076126771754</v>
      </c>
    </row>
    <row r="11" spans="1:16" s="22" customFormat="1" ht="25.5" customHeight="1" thickBot="1" x14ac:dyDescent="0.3">
      <c r="A11" s="10" t="s">
        <v>34</v>
      </c>
      <c r="B11" s="23">
        <v>4</v>
      </c>
      <c r="C11" s="61">
        <v>151</v>
      </c>
      <c r="D11" s="61">
        <v>98</v>
      </c>
      <c r="E11" s="23">
        <v>7.8</v>
      </c>
      <c r="F11" s="44" cm="1">
        <f t="array" ref="F11">INDEX($B$18:$B$21,B11)</f>
        <v>4.2</v>
      </c>
      <c r="G11" s="25">
        <f t="shared" si="7"/>
        <v>7.738095238095237E-2</v>
      </c>
      <c r="H11" s="10" t="s">
        <v>33</v>
      </c>
      <c r="I11" s="24">
        <f t="shared" si="3"/>
        <v>89.300000000000011</v>
      </c>
      <c r="J11" s="26">
        <f t="shared" si="1"/>
        <v>1.2208950469820032</v>
      </c>
      <c r="K11" s="27">
        <f t="shared" si="8"/>
        <v>1.2208950469820032</v>
      </c>
      <c r="L11" s="9">
        <v>1.3888888888888888E-2</v>
      </c>
      <c r="M11" s="27">
        <f t="shared" si="6"/>
        <v>1.2347839358708921</v>
      </c>
      <c r="N11" s="59">
        <v>0.90972222222222221</v>
      </c>
      <c r="O11" s="57">
        <v>1.4722222222222221</v>
      </c>
      <c r="P11" s="28">
        <f t="shared" si="5"/>
        <v>0.90145060253755871</v>
      </c>
    </row>
    <row r="12" spans="1:16" s="22" customFormat="1" ht="25.5" customHeight="1" thickBot="1" x14ac:dyDescent="0.3">
      <c r="A12" s="10" t="s">
        <v>33</v>
      </c>
      <c r="B12" s="23">
        <v>3</v>
      </c>
      <c r="C12" s="61">
        <v>110</v>
      </c>
      <c r="D12" s="61">
        <v>205</v>
      </c>
      <c r="E12" s="23">
        <v>10.7</v>
      </c>
      <c r="F12" s="44" cm="1">
        <f t="array" ref="F12">INDEX($B$18:$B$21,B12)</f>
        <v>4.5999999999999996</v>
      </c>
      <c r="G12" s="25">
        <f>+E12/F12/24</f>
        <v>9.6920289855072464E-2</v>
      </c>
      <c r="H12" s="15" t="s">
        <v>42</v>
      </c>
      <c r="I12" s="58">
        <f t="shared" si="3"/>
        <v>100.00000000000001</v>
      </c>
      <c r="J12" s="29">
        <f t="shared" ref="J12" si="9">+$E$2+K12</f>
        <v>1.3317042257259646</v>
      </c>
      <c r="K12" s="11">
        <f t="shared" si="8"/>
        <v>1.3317042257259646</v>
      </c>
      <c r="L12" s="62"/>
      <c r="M12" s="57"/>
      <c r="N12" s="59">
        <v>0.98263888888888884</v>
      </c>
      <c r="O12" s="57">
        <v>0.58333333333333337</v>
      </c>
      <c r="P12" s="28">
        <f t="shared" si="5"/>
        <v>0.99837089239263122</v>
      </c>
    </row>
    <row r="13" spans="1:16" s="22" customFormat="1" ht="35.4" customHeight="1" thickTop="1" thickBot="1" x14ac:dyDescent="0.3">
      <c r="A13" s="30"/>
      <c r="B13" s="31"/>
      <c r="C13" s="31"/>
      <c r="D13" s="31"/>
      <c r="E13" s="32"/>
      <c r="F13" s="33" t="s">
        <v>15</v>
      </c>
      <c r="G13" s="45">
        <f>SUM(G4:G12)</f>
        <v>0.88031533683707597</v>
      </c>
      <c r="H13" s="35"/>
      <c r="I13" s="32"/>
      <c r="J13" s="36"/>
      <c r="K13" s="35" t="s">
        <v>16</v>
      </c>
      <c r="L13" s="34">
        <f>SUM(L4:L12)</f>
        <v>0.11805555555555558</v>
      </c>
      <c r="M13" s="36"/>
      <c r="N13" s="36"/>
      <c r="O13" s="37"/>
      <c r="P13" s="37"/>
    </row>
    <row r="14" spans="1:16" s="22" customFormat="1" ht="32.25" customHeight="1" thickTop="1" thickBot="1" x14ac:dyDescent="0.3">
      <c r="B14" s="31"/>
      <c r="C14" s="31"/>
      <c r="D14" s="31"/>
      <c r="E14" s="32"/>
      <c r="F14" s="33" t="s">
        <v>17</v>
      </c>
      <c r="G14" s="46">
        <f>+G13+L13</f>
        <v>0.99837089239263155</v>
      </c>
      <c r="H14" s="36"/>
      <c r="I14" s="32"/>
      <c r="J14" s="36"/>
      <c r="K14" s="36"/>
      <c r="L14" s="36"/>
      <c r="M14" s="36"/>
      <c r="N14" s="36"/>
      <c r="O14" s="36"/>
    </row>
    <row r="15" spans="1:16" s="4" customFormat="1" ht="45.75" customHeight="1" thickTop="1" thickBot="1" x14ac:dyDescent="0.3">
      <c r="A15" s="71" t="s">
        <v>25</v>
      </c>
      <c r="B15" s="78"/>
      <c r="C15" s="47"/>
      <c r="D15" s="47"/>
      <c r="F15"/>
      <c r="G15"/>
      <c r="H15"/>
      <c r="I15"/>
      <c r="J15"/>
      <c r="K15"/>
      <c r="L15"/>
      <c r="M15"/>
      <c r="N15"/>
      <c r="O15"/>
      <c r="P15"/>
    </row>
    <row r="16" spans="1:16" s="4" customFormat="1" ht="81.599999999999994" customHeight="1" x14ac:dyDescent="0.25">
      <c r="A16" s="73" t="s">
        <v>28</v>
      </c>
      <c r="B16" s="74"/>
      <c r="D16" s="75" t="s">
        <v>29</v>
      </c>
      <c r="E16" s="75"/>
      <c r="F16" s="75"/>
      <c r="G16" s="75"/>
      <c r="H16" s="75"/>
      <c r="I16" s="75"/>
      <c r="J16" s="75"/>
      <c r="K16" s="75"/>
      <c r="L16" s="75"/>
      <c r="M16" s="75"/>
      <c r="N16" s="55"/>
      <c r="O16" s="55"/>
      <c r="P16"/>
    </row>
    <row r="17" spans="1:16" s="4" customFormat="1" ht="25.5" customHeight="1" x14ac:dyDescent="0.25">
      <c r="A17" s="76" t="s">
        <v>18</v>
      </c>
      <c r="B17" s="77"/>
      <c r="C17" s="48"/>
      <c r="D17" s="48"/>
      <c r="E17" s="5"/>
      <c r="F17"/>
      <c r="G17"/>
      <c r="H17"/>
      <c r="I17"/>
      <c r="J17"/>
      <c r="K17"/>
      <c r="L17"/>
      <c r="M17"/>
      <c r="N17"/>
      <c r="O17"/>
      <c r="P17"/>
    </row>
    <row r="18" spans="1:16" s="4" customFormat="1" ht="24.75" customHeight="1" x14ac:dyDescent="0.25">
      <c r="A18" s="51" t="s">
        <v>19</v>
      </c>
      <c r="B18" s="52">
        <v>5.6</v>
      </c>
      <c r="C18" s="49"/>
      <c r="D18" s="49"/>
      <c r="E18" s="50"/>
      <c r="F18"/>
      <c r="G18"/>
      <c r="H18"/>
      <c r="I18"/>
      <c r="J18"/>
      <c r="K18"/>
      <c r="L18"/>
      <c r="M18"/>
      <c r="N18"/>
      <c r="O18"/>
      <c r="P18"/>
    </row>
    <row r="19" spans="1:16" s="4" customFormat="1" ht="24.75" customHeight="1" x14ac:dyDescent="0.25">
      <c r="A19" s="51" t="s">
        <v>20</v>
      </c>
      <c r="B19" s="53">
        <v>5.2</v>
      </c>
      <c r="C19" s="49"/>
      <c r="D19" s="49"/>
      <c r="E19" s="50"/>
      <c r="F19"/>
      <c r="G19"/>
      <c r="H19"/>
      <c r="I19"/>
      <c r="J19"/>
      <c r="K19"/>
      <c r="L19"/>
      <c r="M19"/>
      <c r="N19"/>
      <c r="O19"/>
      <c r="P19"/>
    </row>
    <row r="20" spans="1:16" s="4" customFormat="1" ht="24.75" customHeight="1" x14ac:dyDescent="0.25">
      <c r="A20" s="51" t="s">
        <v>21</v>
      </c>
      <c r="B20" s="53">
        <v>4.5999999999999996</v>
      </c>
      <c r="C20" s="49"/>
      <c r="D20" s="49"/>
      <c r="E20" s="50"/>
      <c r="F20"/>
      <c r="G20"/>
      <c r="H20"/>
      <c r="I20"/>
      <c r="J20"/>
      <c r="K20"/>
      <c r="L20"/>
      <c r="M20"/>
      <c r="N20"/>
      <c r="O20"/>
      <c r="P20"/>
    </row>
    <row r="21" spans="1:16" s="4" customFormat="1" ht="24.75" customHeight="1" thickBot="1" x14ac:dyDescent="0.3">
      <c r="A21" s="51" t="s">
        <v>22</v>
      </c>
      <c r="B21" s="54">
        <v>4.2</v>
      </c>
      <c r="C21" s="49"/>
      <c r="D21" s="49"/>
      <c r="E21" s="50"/>
      <c r="F21"/>
      <c r="G21"/>
      <c r="H21"/>
      <c r="I21"/>
      <c r="J21"/>
      <c r="K21"/>
      <c r="L21"/>
      <c r="M21"/>
      <c r="N21"/>
      <c r="O21"/>
      <c r="P21"/>
    </row>
    <row r="22" spans="1:16" s="4" customFormat="1" ht="93" customHeight="1" thickBot="1" x14ac:dyDescent="0.3">
      <c r="A22" s="67" t="s">
        <v>27</v>
      </c>
      <c r="B22" s="68"/>
      <c r="E22" s="6"/>
      <c r="F22"/>
      <c r="G22"/>
      <c r="H22"/>
      <c r="I22"/>
      <c r="J22"/>
      <c r="K22"/>
      <c r="L22"/>
      <c r="M22"/>
      <c r="N22"/>
      <c r="O22"/>
      <c r="P22"/>
    </row>
    <row r="23" spans="1:16" s="4" customFormat="1" ht="57" customHeight="1" x14ac:dyDescent="0.25">
      <c r="E23" s="5"/>
      <c r="F23" s="6"/>
      <c r="G23" s="5"/>
      <c r="H23" s="7"/>
      <c r="I23" s="7"/>
      <c r="J23" s="6"/>
      <c r="K23" s="7"/>
      <c r="L23" s="7"/>
      <c r="M23" s="7"/>
      <c r="N23" s="7"/>
      <c r="O23" s="7"/>
      <c r="P23" s="7"/>
    </row>
    <row r="24" spans="1:16" s="4" customFormat="1" x14ac:dyDescent="0.25">
      <c r="A24"/>
      <c r="B24"/>
      <c r="C24"/>
      <c r="D24"/>
      <c r="E24" s="5"/>
      <c r="F24" s="6"/>
      <c r="G24" s="5"/>
      <c r="H24" s="7"/>
      <c r="I24" s="7"/>
      <c r="J24" s="6"/>
      <c r="K24" s="7"/>
      <c r="L24" s="7"/>
      <c r="M24" s="7"/>
      <c r="N24" s="7"/>
      <c r="O24" s="7"/>
      <c r="P24" s="7"/>
    </row>
  </sheetData>
  <sheetProtection algorithmName="SHA-512" hashValue="pj1c8WuFVHtGFIdGhX61JtQGnu/y2+YOJPAMgXihZ3K1U9MFP7TwF16igXQ9AGV6tbVtzWnjA6+w23W1dyWT1g==" saltValue="+TprDVYO/gjAwD0TvVxvlQ==" spinCount="100000" sheet="1" objects="1" scenarios="1"/>
  <protectedRanges>
    <protectedRange sqref="B18:D21" name="Vitesses de marche"/>
    <protectedRange sqref="L12" name="Temps de pause"/>
  </protectedRanges>
  <mergeCells count="6">
    <mergeCell ref="A22:B22"/>
    <mergeCell ref="K1:P2"/>
    <mergeCell ref="A15:B15"/>
    <mergeCell ref="A16:B16"/>
    <mergeCell ref="D16:M16"/>
    <mergeCell ref="A17:B17"/>
  </mergeCells>
  <conditionalFormatting sqref="G13:G14">
    <cfRule type="expression" dxfId="3" priority="2">
      <formula>IF($G$14&gt;1.25055,TRUE)</formula>
    </cfRule>
  </conditionalFormatting>
  <conditionalFormatting sqref="L13">
    <cfRule type="expression" dxfId="2" priority="1">
      <formula>IF($G$14&gt;1.25055,TRUE)</formula>
    </cfRule>
  </conditionalFormatting>
  <pageMargins left="0.75" right="0.75" top="1" bottom="1" header="0.5" footer="0.5"/>
  <pageSetup paperSize="9" scale="42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251EC1-5DC9-49E5-9097-0F1343581379}">
  <sheetPr>
    <pageSetUpPr fitToPage="1"/>
  </sheetPr>
  <dimension ref="A1:P24"/>
  <sheetViews>
    <sheetView zoomScale="60" zoomScaleNormal="60" workbookViewId="0">
      <selection activeCell="E2" sqref="E2"/>
    </sheetView>
  </sheetViews>
  <sheetFormatPr baseColWidth="10" defaultColWidth="9.109375" defaultRowHeight="13.2" x14ac:dyDescent="0.25"/>
  <cols>
    <col min="1" max="1" width="65.44140625" bestFit="1" customWidth="1"/>
    <col min="2" max="2" width="16.33203125" customWidth="1"/>
    <col min="3" max="4" width="13.44140625" customWidth="1"/>
    <col min="5" max="5" width="14.6640625" style="2" customWidth="1"/>
    <col min="6" max="6" width="14.6640625" style="1" customWidth="1"/>
    <col min="7" max="7" width="15.5546875" style="2" customWidth="1"/>
    <col min="8" max="8" width="64.6640625" style="3" bestFit="1" customWidth="1"/>
    <col min="9" max="9" width="17.5546875" style="3" customWidth="1"/>
    <col min="10" max="10" width="14" style="1" customWidth="1"/>
    <col min="11" max="16" width="14" style="3" customWidth="1"/>
  </cols>
  <sheetData>
    <row r="1" spans="1:16" s="4" customFormat="1" ht="87" customHeight="1" thickBot="1" x14ac:dyDescent="0.3">
      <c r="A1" s="65" t="s">
        <v>30</v>
      </c>
      <c r="B1" s="65"/>
      <c r="C1" s="65"/>
      <c r="D1" s="66"/>
      <c r="E1" s="66"/>
      <c r="F1" s="6"/>
      <c r="G1" s="5"/>
      <c r="H1" s="7"/>
      <c r="I1" s="7"/>
      <c r="J1" s="6"/>
      <c r="K1" s="69"/>
      <c r="L1" s="69"/>
      <c r="M1" s="69"/>
      <c r="N1" s="69"/>
      <c r="O1" s="69"/>
      <c r="P1" s="69"/>
    </row>
    <row r="2" spans="1:16" ht="44.25" customHeight="1" thickBot="1" x14ac:dyDescent="0.3">
      <c r="A2" s="10" t="s">
        <v>0</v>
      </c>
      <c r="B2" s="64">
        <v>0.33333333333333331</v>
      </c>
      <c r="C2" s="12">
        <v>42161</v>
      </c>
      <c r="D2" s="39"/>
      <c r="E2" s="38"/>
      <c r="G2" s="13"/>
      <c r="I2" s="8"/>
      <c r="K2" s="70"/>
      <c r="L2" s="70"/>
      <c r="M2" s="70"/>
      <c r="N2" s="70"/>
      <c r="O2" s="70"/>
      <c r="P2" s="70"/>
    </row>
    <row r="3" spans="1:16" s="14" customFormat="1" ht="54.75" customHeight="1" thickBot="1" x14ac:dyDescent="0.3">
      <c r="A3" s="40" t="s">
        <v>1</v>
      </c>
      <c r="B3" s="41" t="s">
        <v>2</v>
      </c>
      <c r="C3" s="42" t="s">
        <v>3</v>
      </c>
      <c r="D3" s="42" t="s">
        <v>4</v>
      </c>
      <c r="E3" s="42" t="s">
        <v>5</v>
      </c>
      <c r="F3" s="41" t="s">
        <v>6</v>
      </c>
      <c r="G3" s="43" t="s">
        <v>7</v>
      </c>
      <c r="H3" s="43" t="s">
        <v>26</v>
      </c>
      <c r="I3" s="42" t="s">
        <v>8</v>
      </c>
      <c r="J3" s="43" t="s">
        <v>9</v>
      </c>
      <c r="K3" s="43" t="s">
        <v>10</v>
      </c>
      <c r="L3" s="43" t="s">
        <v>11</v>
      </c>
      <c r="M3" s="43" t="s">
        <v>12</v>
      </c>
      <c r="N3" s="56" t="s">
        <v>23</v>
      </c>
      <c r="O3" s="56" t="s">
        <v>13</v>
      </c>
      <c r="P3" s="43" t="s">
        <v>14</v>
      </c>
    </row>
    <row r="4" spans="1:16" s="22" customFormat="1" ht="25.5" customHeight="1" thickBot="1" x14ac:dyDescent="0.3">
      <c r="A4" s="15" t="s">
        <v>35</v>
      </c>
      <c r="B4" s="16">
        <v>1</v>
      </c>
      <c r="C4" s="60">
        <v>34</v>
      </c>
      <c r="D4" s="60">
        <v>29</v>
      </c>
      <c r="E4" s="17">
        <v>8.8000000000000007</v>
      </c>
      <c r="F4" s="44" cm="1">
        <f t="array" ref="F4">INDEX($B$18:$B$21,B4)</f>
        <v>7.5</v>
      </c>
      <c r="G4" s="18">
        <f t="shared" ref="G4:G8" si="0">+E4/F4/24</f>
        <v>4.8888888888888891E-2</v>
      </c>
      <c r="H4" s="15" t="s">
        <v>38</v>
      </c>
      <c r="I4" s="17">
        <f>E4</f>
        <v>8.8000000000000007</v>
      </c>
      <c r="J4" s="19">
        <f t="shared" ref="J4:J11" si="1">+$E$2+K4</f>
        <v>0.38222222222222219</v>
      </c>
      <c r="K4" s="20">
        <f>+B2+G4</f>
        <v>0.38222222222222219</v>
      </c>
      <c r="L4" s="9">
        <v>1.3888888888888889E-3</v>
      </c>
      <c r="M4" s="20">
        <f t="shared" ref="M4:M7" si="2">+K4+L4</f>
        <v>0.38361111111111107</v>
      </c>
      <c r="N4" s="59">
        <v>0.36458333333333331</v>
      </c>
      <c r="O4" s="57">
        <v>0.42708333333333331</v>
      </c>
      <c r="P4" s="21">
        <f>+G4+L4</f>
        <v>5.0277777777777782E-2</v>
      </c>
    </row>
    <row r="5" spans="1:16" s="22" customFormat="1" ht="25.5" customHeight="1" thickBot="1" x14ac:dyDescent="0.3">
      <c r="A5" s="15" t="s">
        <v>38</v>
      </c>
      <c r="B5" s="23">
        <v>2</v>
      </c>
      <c r="C5" s="61">
        <v>238</v>
      </c>
      <c r="D5" s="61">
        <v>90</v>
      </c>
      <c r="E5" s="23">
        <v>17.2</v>
      </c>
      <c r="F5" s="44" cm="1">
        <f t="array" ref="F5">INDEX($B$18:$B$21,B5)</f>
        <v>7</v>
      </c>
      <c r="G5" s="25">
        <f t="shared" si="0"/>
        <v>0.10238095238095236</v>
      </c>
      <c r="H5" s="10" t="s">
        <v>24</v>
      </c>
      <c r="I5" s="24">
        <f t="shared" ref="I5:I12" si="3">I4+E5</f>
        <v>26</v>
      </c>
      <c r="J5" s="26">
        <f t="shared" si="1"/>
        <v>0.48599206349206342</v>
      </c>
      <c r="K5" s="27">
        <f t="shared" ref="K5:K8" si="4">+M4+G5</f>
        <v>0.48599206349206342</v>
      </c>
      <c r="L5" s="9">
        <v>3.472222222222222E-3</v>
      </c>
      <c r="M5" s="27">
        <f t="shared" si="2"/>
        <v>0.48946428571428563</v>
      </c>
      <c r="N5" s="59">
        <v>0.46875</v>
      </c>
      <c r="O5" s="57">
        <v>0.61458333333333337</v>
      </c>
      <c r="P5" s="28">
        <f>+P4+G5+L5</f>
        <v>0.15613095238095237</v>
      </c>
    </row>
    <row r="6" spans="1:16" s="22" customFormat="1" ht="25.5" customHeight="1" thickBot="1" x14ac:dyDescent="0.3">
      <c r="A6" s="10" t="s">
        <v>24</v>
      </c>
      <c r="B6" s="23">
        <v>3</v>
      </c>
      <c r="C6" s="61">
        <v>102</v>
      </c>
      <c r="D6" s="61">
        <v>240</v>
      </c>
      <c r="E6" s="23">
        <v>10.6</v>
      </c>
      <c r="F6" s="44" cm="1">
        <f t="array" ref="F6">INDEX($B$18:$B$21,B6)</f>
        <v>6.5</v>
      </c>
      <c r="G6" s="25">
        <f t="shared" si="0"/>
        <v>6.7948717948717943E-2</v>
      </c>
      <c r="H6" s="10" t="s">
        <v>31</v>
      </c>
      <c r="I6" s="24">
        <f t="shared" si="3"/>
        <v>36.6</v>
      </c>
      <c r="J6" s="26">
        <f t="shared" si="1"/>
        <v>0.55741300366300361</v>
      </c>
      <c r="K6" s="27">
        <f t="shared" si="4"/>
        <v>0.55741300366300361</v>
      </c>
      <c r="L6" s="9">
        <v>3.472222222222222E-3</v>
      </c>
      <c r="M6" s="27">
        <f t="shared" si="2"/>
        <v>0.56088522588522582</v>
      </c>
      <c r="N6" s="59">
        <v>0.54166666666666663</v>
      </c>
      <c r="O6" s="57">
        <v>0.74305555555555547</v>
      </c>
      <c r="P6" s="28">
        <f t="shared" ref="P6:P12" si="5">+P5+G6+L6</f>
        <v>0.22755189255189251</v>
      </c>
    </row>
    <row r="7" spans="1:16" s="22" customFormat="1" ht="25.5" customHeight="1" thickBot="1" x14ac:dyDescent="0.3">
      <c r="A7" s="10" t="s">
        <v>31</v>
      </c>
      <c r="B7" s="23">
        <v>3</v>
      </c>
      <c r="C7" s="61">
        <v>183</v>
      </c>
      <c r="D7" s="61">
        <v>184</v>
      </c>
      <c r="E7" s="23">
        <v>10.9</v>
      </c>
      <c r="F7" s="44" cm="1">
        <f t="array" ref="F7">INDEX($B$18:$B$21,B7)</f>
        <v>6.5</v>
      </c>
      <c r="G7" s="25">
        <f t="shared" si="0"/>
        <v>6.9871794871794873E-2</v>
      </c>
      <c r="H7" s="10" t="s">
        <v>39</v>
      </c>
      <c r="I7" s="24">
        <f t="shared" si="3"/>
        <v>47.5</v>
      </c>
      <c r="J7" s="26">
        <f t="shared" si="1"/>
        <v>0.63075702075702067</v>
      </c>
      <c r="K7" s="27">
        <f t="shared" si="4"/>
        <v>0.63075702075702067</v>
      </c>
      <c r="L7" s="9">
        <v>6.9444444444444441E-3</v>
      </c>
      <c r="M7" s="27">
        <f t="shared" si="2"/>
        <v>0.63770146520146509</v>
      </c>
      <c r="N7" s="59">
        <v>0.61458333333333326</v>
      </c>
      <c r="O7" s="57">
        <v>0.90625</v>
      </c>
      <c r="P7" s="28">
        <f t="shared" si="5"/>
        <v>0.30436813186813183</v>
      </c>
    </row>
    <row r="8" spans="1:16" s="22" customFormat="1" ht="25.5" customHeight="1" thickBot="1" x14ac:dyDescent="0.3">
      <c r="A8" s="10" t="s">
        <v>36</v>
      </c>
      <c r="B8" s="23">
        <v>3</v>
      </c>
      <c r="C8" s="61">
        <v>30</v>
      </c>
      <c r="D8" s="61">
        <v>32</v>
      </c>
      <c r="E8" s="23">
        <v>10.199999999999999</v>
      </c>
      <c r="F8" s="44" cm="1">
        <f t="array" ref="F8">INDEX($B$18:$B$21,B8)</f>
        <v>6.5</v>
      </c>
      <c r="G8" s="25">
        <f t="shared" si="0"/>
        <v>6.5384615384615388E-2</v>
      </c>
      <c r="H8" s="10" t="s">
        <v>40</v>
      </c>
      <c r="I8" s="24">
        <f t="shared" si="3"/>
        <v>57.7</v>
      </c>
      <c r="J8" s="26">
        <f t="shared" si="1"/>
        <v>0.70308608058608046</v>
      </c>
      <c r="K8" s="27">
        <f t="shared" si="4"/>
        <v>0.70308608058608046</v>
      </c>
      <c r="L8" s="9">
        <v>1.0416666666666666E-2</v>
      </c>
      <c r="M8" s="27">
        <f>+K8+L8</f>
        <v>0.71350274725274709</v>
      </c>
      <c r="N8" s="59">
        <v>0.68402777777777779</v>
      </c>
      <c r="O8" s="57">
        <v>1.0416666666666665</v>
      </c>
      <c r="P8" s="28">
        <f t="shared" si="5"/>
        <v>0.38016941391941389</v>
      </c>
    </row>
    <row r="9" spans="1:16" s="22" customFormat="1" ht="25.5" customHeight="1" thickBot="1" x14ac:dyDescent="0.3">
      <c r="A9" s="10" t="s">
        <v>40</v>
      </c>
      <c r="B9" s="23">
        <v>3</v>
      </c>
      <c r="C9" s="61">
        <v>190</v>
      </c>
      <c r="D9" s="61">
        <v>200</v>
      </c>
      <c r="E9" s="23">
        <v>13.4</v>
      </c>
      <c r="F9" s="44" cm="1">
        <f t="array" ref="F9">INDEX($B$18:$B$21,B9)</f>
        <v>6.5</v>
      </c>
      <c r="G9" s="25">
        <f>+E9/F9/24</f>
        <v>8.5897435897435911E-2</v>
      </c>
      <c r="H9" s="10" t="s">
        <v>41</v>
      </c>
      <c r="I9" s="24">
        <f t="shared" si="3"/>
        <v>71.100000000000009</v>
      </c>
      <c r="J9" s="26">
        <f t="shared" si="1"/>
        <v>0.79940018315018302</v>
      </c>
      <c r="K9" s="27">
        <f>+M8+G9</f>
        <v>0.79940018315018302</v>
      </c>
      <c r="L9" s="9">
        <v>3.472222222222222E-3</v>
      </c>
      <c r="M9" s="27">
        <f t="shared" ref="M9:M12" si="6">+K9+L9</f>
        <v>0.80287240537240523</v>
      </c>
      <c r="N9" s="59">
        <v>0.78125</v>
      </c>
      <c r="O9" s="57">
        <v>1.2152777777777777</v>
      </c>
      <c r="P9" s="28">
        <f t="shared" si="5"/>
        <v>0.46953907203907203</v>
      </c>
    </row>
    <row r="10" spans="1:16" s="22" customFormat="1" ht="25.5" customHeight="1" thickBot="1" x14ac:dyDescent="0.3">
      <c r="A10" s="10" t="s">
        <v>37</v>
      </c>
      <c r="B10" s="23">
        <v>3</v>
      </c>
      <c r="C10" s="61">
        <v>167</v>
      </c>
      <c r="D10" s="61">
        <v>127</v>
      </c>
      <c r="E10" s="23">
        <v>10.4</v>
      </c>
      <c r="F10" s="44" cm="1">
        <f t="array" ref="F10">INDEX($B$18:$B$21,B10)</f>
        <v>6.5</v>
      </c>
      <c r="G10" s="25">
        <f t="shared" ref="G10:G11" si="7">+E10/F10/24</f>
        <v>6.6666666666666666E-2</v>
      </c>
      <c r="H10" s="10" t="s">
        <v>34</v>
      </c>
      <c r="I10" s="24">
        <f t="shared" si="3"/>
        <v>81.500000000000014</v>
      </c>
      <c r="J10" s="26">
        <f t="shared" si="1"/>
        <v>0.86953907203907188</v>
      </c>
      <c r="K10" s="27">
        <f t="shared" ref="K10:K12" si="8">+M9+G10</f>
        <v>0.86953907203907188</v>
      </c>
      <c r="L10" s="9">
        <v>3.472222222222222E-3</v>
      </c>
      <c r="M10" s="27">
        <f t="shared" si="6"/>
        <v>0.87301129426129409</v>
      </c>
      <c r="N10" s="59">
        <v>0.85069444444444442</v>
      </c>
      <c r="O10" s="57">
        <v>1.3541666666666665</v>
      </c>
      <c r="P10" s="28">
        <f t="shared" si="5"/>
        <v>0.53967796092796094</v>
      </c>
    </row>
    <row r="11" spans="1:16" s="22" customFormat="1" ht="25.5" customHeight="1" thickBot="1" x14ac:dyDescent="0.3">
      <c r="A11" s="10" t="s">
        <v>34</v>
      </c>
      <c r="B11" s="23">
        <v>4</v>
      </c>
      <c r="C11" s="61">
        <v>151</v>
      </c>
      <c r="D11" s="61">
        <v>98</v>
      </c>
      <c r="E11" s="23">
        <v>7.8</v>
      </c>
      <c r="F11" s="44" cm="1">
        <f t="array" ref="F11">INDEX($B$18:$B$21,B11)</f>
        <v>6</v>
      </c>
      <c r="G11" s="25">
        <f t="shared" si="7"/>
        <v>5.4166666666666669E-2</v>
      </c>
      <c r="H11" s="10" t="s">
        <v>33</v>
      </c>
      <c r="I11" s="24">
        <f t="shared" si="3"/>
        <v>89.300000000000011</v>
      </c>
      <c r="J11" s="26">
        <f t="shared" si="1"/>
        <v>0.92717796092796079</v>
      </c>
      <c r="K11" s="27">
        <f t="shared" si="8"/>
        <v>0.92717796092796079</v>
      </c>
      <c r="L11" s="9">
        <v>3.472222222222222E-3</v>
      </c>
      <c r="M11" s="27">
        <f t="shared" si="6"/>
        <v>0.930650183150183</v>
      </c>
      <c r="N11" s="59">
        <v>0.90972222222222221</v>
      </c>
      <c r="O11" s="57">
        <v>1.4722222222222221</v>
      </c>
      <c r="P11" s="28">
        <f t="shared" si="5"/>
        <v>0.59731684981684985</v>
      </c>
    </row>
    <row r="12" spans="1:16" s="22" customFormat="1" ht="25.5" customHeight="1" thickBot="1" x14ac:dyDescent="0.3">
      <c r="A12" s="10" t="s">
        <v>33</v>
      </c>
      <c r="B12" s="23">
        <v>3</v>
      </c>
      <c r="C12" s="61">
        <v>110</v>
      </c>
      <c r="D12" s="61">
        <v>205</v>
      </c>
      <c r="E12" s="23">
        <v>10.7</v>
      </c>
      <c r="F12" s="44" cm="1">
        <f t="array" ref="F12">INDEX($B$18:$B$21,B12)</f>
        <v>6.5</v>
      </c>
      <c r="G12" s="25">
        <f>+E12/F12/24</f>
        <v>6.8589743589743582E-2</v>
      </c>
      <c r="H12" s="15" t="s">
        <v>42</v>
      </c>
      <c r="I12" s="58">
        <f t="shared" si="3"/>
        <v>100.00000000000001</v>
      </c>
      <c r="J12" s="29">
        <f t="shared" ref="J12" si="9">+$E$2+K12</f>
        <v>0.99923992673992656</v>
      </c>
      <c r="K12" s="11">
        <f t="shared" si="8"/>
        <v>0.99923992673992656</v>
      </c>
      <c r="L12" s="9"/>
      <c r="M12" s="27">
        <f t="shared" si="6"/>
        <v>0.99923992673992656</v>
      </c>
      <c r="N12" s="59">
        <v>0.98263888888888884</v>
      </c>
      <c r="O12" s="57">
        <v>0.58333333333333337</v>
      </c>
      <c r="P12" s="28">
        <f t="shared" si="5"/>
        <v>0.66590659340659342</v>
      </c>
    </row>
    <row r="13" spans="1:16" s="22" customFormat="1" ht="35.4" customHeight="1" thickTop="1" thickBot="1" x14ac:dyDescent="0.3">
      <c r="A13" s="30"/>
      <c r="B13" s="31"/>
      <c r="C13" s="31"/>
      <c r="D13" s="31"/>
      <c r="E13" s="32"/>
      <c r="F13" s="33" t="s">
        <v>15</v>
      </c>
      <c r="G13" s="45">
        <f>SUM(G4:G12)</f>
        <v>0.62979548229548232</v>
      </c>
      <c r="H13" s="35"/>
      <c r="I13" s="32"/>
      <c r="J13" s="36"/>
      <c r="K13" s="35" t="s">
        <v>16</v>
      </c>
      <c r="L13" s="34">
        <f>SUM(L4:L12)</f>
        <v>3.6111111111111115E-2</v>
      </c>
      <c r="M13" s="36"/>
      <c r="N13" s="36"/>
      <c r="O13" s="36"/>
      <c r="P13" s="37"/>
    </row>
    <row r="14" spans="1:16" s="22" customFormat="1" ht="32.25" customHeight="1" thickTop="1" thickBot="1" x14ac:dyDescent="0.3">
      <c r="B14" s="31"/>
      <c r="C14" s="31"/>
      <c r="D14" s="31"/>
      <c r="E14" s="32"/>
      <c r="F14" s="33" t="s">
        <v>17</v>
      </c>
      <c r="G14" s="46">
        <f>+G13+L13</f>
        <v>0.66590659340659342</v>
      </c>
      <c r="H14" s="36"/>
      <c r="I14" s="32"/>
      <c r="J14" s="36"/>
      <c r="K14" s="36"/>
      <c r="L14" s="36"/>
      <c r="M14" s="36"/>
      <c r="N14" s="36"/>
      <c r="O14" s="36"/>
      <c r="P14" s="37"/>
    </row>
    <row r="15" spans="1:16" s="4" customFormat="1" ht="45.75" customHeight="1" thickTop="1" thickBot="1" x14ac:dyDescent="0.3">
      <c r="A15" s="71" t="s">
        <v>25</v>
      </c>
      <c r="B15" s="72"/>
      <c r="C15" s="47"/>
      <c r="D15" s="47"/>
      <c r="F15"/>
      <c r="G15"/>
      <c r="H15"/>
      <c r="I15"/>
      <c r="J15"/>
      <c r="K15"/>
      <c r="L15"/>
      <c r="M15"/>
      <c r="N15"/>
      <c r="O15"/>
      <c r="P15"/>
    </row>
    <row r="16" spans="1:16" s="4" customFormat="1" ht="87.6" customHeight="1" x14ac:dyDescent="0.25">
      <c r="A16" s="73" t="s">
        <v>28</v>
      </c>
      <c r="B16" s="74"/>
      <c r="D16" s="75" t="s">
        <v>29</v>
      </c>
      <c r="E16" s="75"/>
      <c r="F16" s="75"/>
      <c r="G16" s="75"/>
      <c r="H16" s="75"/>
      <c r="I16" s="75"/>
      <c r="J16" s="75"/>
      <c r="K16" s="75"/>
      <c r="L16" s="75"/>
      <c r="M16" s="75"/>
      <c r="N16" s="55"/>
      <c r="O16" s="55"/>
      <c r="P16"/>
    </row>
    <row r="17" spans="1:16" s="4" customFormat="1" ht="25.5" customHeight="1" x14ac:dyDescent="0.25">
      <c r="A17" s="76" t="s">
        <v>18</v>
      </c>
      <c r="B17" s="77"/>
      <c r="C17" s="48"/>
      <c r="D17" s="48"/>
      <c r="E17" s="5"/>
      <c r="F17"/>
      <c r="G17"/>
      <c r="H17"/>
      <c r="I17"/>
      <c r="J17"/>
      <c r="K17"/>
      <c r="L17"/>
      <c r="M17"/>
      <c r="N17"/>
      <c r="O17"/>
      <c r="P17"/>
    </row>
    <row r="18" spans="1:16" s="4" customFormat="1" ht="24.75" customHeight="1" x14ac:dyDescent="0.25">
      <c r="A18" s="51" t="s">
        <v>19</v>
      </c>
      <c r="B18" s="52">
        <v>7.5</v>
      </c>
      <c r="C18" s="49"/>
      <c r="D18" s="49"/>
      <c r="E18" s="50"/>
      <c r="F18"/>
      <c r="G18"/>
      <c r="H18"/>
      <c r="I18"/>
      <c r="J18"/>
      <c r="K18"/>
      <c r="L18"/>
      <c r="M18"/>
      <c r="N18"/>
      <c r="O18"/>
      <c r="P18"/>
    </row>
    <row r="19" spans="1:16" s="4" customFormat="1" ht="24.75" customHeight="1" x14ac:dyDescent="0.25">
      <c r="A19" s="51" t="s">
        <v>20</v>
      </c>
      <c r="B19" s="53">
        <v>7</v>
      </c>
      <c r="C19" s="49"/>
      <c r="D19" s="49"/>
      <c r="E19" s="50"/>
      <c r="F19"/>
      <c r="G19"/>
      <c r="H19"/>
      <c r="I19"/>
      <c r="J19"/>
      <c r="K19"/>
      <c r="L19"/>
      <c r="M19"/>
      <c r="N19"/>
      <c r="O19"/>
      <c r="P19"/>
    </row>
    <row r="20" spans="1:16" s="4" customFormat="1" ht="24.75" customHeight="1" x14ac:dyDescent="0.25">
      <c r="A20" s="51" t="s">
        <v>21</v>
      </c>
      <c r="B20" s="53">
        <v>6.5</v>
      </c>
      <c r="C20" s="49"/>
      <c r="D20" s="49"/>
      <c r="E20" s="50"/>
      <c r="F20"/>
      <c r="G20"/>
      <c r="H20"/>
      <c r="I20"/>
      <c r="J20"/>
      <c r="K20"/>
      <c r="L20"/>
      <c r="M20"/>
      <c r="N20"/>
      <c r="O20"/>
      <c r="P20"/>
    </row>
    <row r="21" spans="1:16" s="4" customFormat="1" ht="24.75" customHeight="1" thickBot="1" x14ac:dyDescent="0.3">
      <c r="A21" s="51" t="s">
        <v>22</v>
      </c>
      <c r="B21" s="54">
        <v>6</v>
      </c>
      <c r="C21" s="49"/>
      <c r="D21" s="49"/>
      <c r="E21" s="50"/>
      <c r="F21"/>
      <c r="G21"/>
      <c r="H21"/>
      <c r="I21"/>
      <c r="J21"/>
      <c r="K21"/>
      <c r="L21"/>
      <c r="M21"/>
      <c r="N21"/>
      <c r="O21"/>
      <c r="P21"/>
    </row>
    <row r="22" spans="1:16" s="4" customFormat="1" ht="93" customHeight="1" thickBot="1" x14ac:dyDescent="0.3">
      <c r="A22" s="67" t="s">
        <v>27</v>
      </c>
      <c r="B22" s="68"/>
      <c r="E22" s="6"/>
      <c r="F22"/>
      <c r="G22"/>
      <c r="H22"/>
      <c r="I22"/>
      <c r="J22"/>
      <c r="K22"/>
      <c r="L22"/>
      <c r="M22"/>
      <c r="N22"/>
      <c r="O22"/>
      <c r="P22"/>
    </row>
    <row r="23" spans="1:16" s="4" customFormat="1" ht="57" customHeight="1" x14ac:dyDescent="0.25">
      <c r="E23" s="5"/>
      <c r="F23" s="6"/>
      <c r="G23" s="5"/>
      <c r="H23" s="7"/>
      <c r="I23" s="7"/>
      <c r="J23" s="6"/>
      <c r="K23" s="7"/>
      <c r="L23" s="7"/>
      <c r="M23" s="7"/>
      <c r="N23" s="7"/>
      <c r="O23" s="7"/>
      <c r="P23" s="7"/>
    </row>
    <row r="24" spans="1:16" s="4" customFormat="1" x14ac:dyDescent="0.25">
      <c r="A24"/>
      <c r="B24"/>
      <c r="C24"/>
      <c r="D24"/>
      <c r="E24" s="5"/>
      <c r="F24" s="6"/>
      <c r="G24" s="5"/>
      <c r="H24" s="7"/>
      <c r="I24" s="7"/>
      <c r="J24" s="6"/>
      <c r="K24" s="7"/>
      <c r="L24" s="7"/>
      <c r="M24" s="7"/>
      <c r="N24" s="7"/>
      <c r="O24" s="7"/>
      <c r="P24" s="7"/>
    </row>
  </sheetData>
  <sheetProtection algorithmName="SHA-512" hashValue="sUtocOt/DqZL4mbV35SqvWKEc+dFyUWwW/qr6z2KweqXT5RaZbTeM64YE5kdytPaJ9rL0+rAdx24fgiYwhaGoQ==" saltValue="4wE9gsJDszVBFSIcMCTgow==" spinCount="100000" sheet="1" objects="1" scenarios="1"/>
  <protectedRanges>
    <protectedRange sqref="B18:D21" name="Vitesses de marche"/>
    <protectedRange sqref="L12" name="Temps de pause"/>
  </protectedRanges>
  <mergeCells count="6">
    <mergeCell ref="A22:B22"/>
    <mergeCell ref="K1:P2"/>
    <mergeCell ref="A15:B15"/>
    <mergeCell ref="A16:B16"/>
    <mergeCell ref="D16:M16"/>
    <mergeCell ref="A17:B17"/>
  </mergeCells>
  <conditionalFormatting sqref="G13:G14">
    <cfRule type="expression" dxfId="1" priority="2">
      <formula>IF($G$14&gt;1.25055,TRUE)</formula>
    </cfRule>
  </conditionalFormatting>
  <conditionalFormatting sqref="L13">
    <cfRule type="expression" dxfId="0" priority="1">
      <formula>IF($G$14&gt;1.25055,TRUE)</formula>
    </cfRule>
  </conditionalFormatting>
  <pageMargins left="0.75" right="0.75" top="1" bottom="1" header="0.5" footer="0.5"/>
  <pageSetup paperSize="9" scale="42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8429922A1A30A40896BBD8A9C0D8966" ma:contentTypeVersion="11" ma:contentTypeDescription="Crée un document." ma:contentTypeScope="" ma:versionID="3c3a68ac453d7bc324f1f80e699d1b82">
  <xsd:schema xmlns:xsd="http://www.w3.org/2001/XMLSchema" xmlns:xs="http://www.w3.org/2001/XMLSchema" xmlns:p="http://schemas.microsoft.com/office/2006/metadata/properties" xmlns:ns3="5dd80f7f-b5be-4cfe-ad01-8caf4e4e1e5a" xmlns:ns4="eb3e580c-84b6-4125-848b-b8e71ef7cffc" targetNamespace="http://schemas.microsoft.com/office/2006/metadata/properties" ma:root="true" ma:fieldsID="4f25a32c1a012f88aba8bc753acbc04b" ns3:_="" ns4:_="">
    <xsd:import namespace="5dd80f7f-b5be-4cfe-ad01-8caf4e4e1e5a"/>
    <xsd:import namespace="eb3e580c-84b6-4125-848b-b8e71ef7cff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d80f7f-b5be-4cfe-ad01-8caf4e4e1e5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3e580c-84b6-4125-848b-b8e71ef7cff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Partage du hachage d’indicateu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E2D68EC-2541-4697-BF70-B389B31FFEDA}">
  <ds:schemaRefs>
    <ds:schemaRef ds:uri="5dd80f7f-b5be-4cfe-ad01-8caf4e4e1e5a"/>
    <ds:schemaRef ds:uri="http://schemas.microsoft.com/office/2006/metadata/properties"/>
    <ds:schemaRef ds:uri="eb3e580c-84b6-4125-848b-b8e71ef7cffc"/>
    <ds:schemaRef ds:uri="http://purl.org/dc/elements/1.1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771193C5-10DE-4058-9941-3187069D3E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dd80f7f-b5be-4cfe-ad01-8caf4e4e1e5a"/>
    <ds:schemaRef ds:uri="eb3e580c-84b6-4125-848b-b8e71ef7cff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57FD4EE-0C3B-4D7A-A59D-C8748A6A3E7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Trailwalker Nancy - 30h </vt:lpstr>
      <vt:lpstr>Trailwaker Nancy - 24h</vt:lpstr>
      <vt:lpstr>Trailwalker Nancy - 16h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Elodie Mesnage</cp:lastModifiedBy>
  <cp:revision/>
  <cp:lastPrinted>2022-10-08T10:48:52Z</cp:lastPrinted>
  <dcterms:created xsi:type="dcterms:W3CDTF">2008-03-25T05:45:35Z</dcterms:created>
  <dcterms:modified xsi:type="dcterms:W3CDTF">2026-04-30T14:34:45Z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0x010100E8429922A1A30A40896BBD8A9C0D8966</vt:lpwstr>
  </property>
</Properties>
</file>