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mc:AlternateContent xmlns:mc="http://schemas.openxmlformats.org/markup-compatibility/2006">
    <mc:Choice Requires="x15">
      <x15ac:absPath xmlns:x15ac="http://schemas.microsoft.com/office/spreadsheetml/2010/11/ac" url="D:\Mon Drive\Oxfam Trailwalker\2026 OTW DIEPPE\Logistique\Parcours\Calculateur de temps\Pour les équipes\"/>
    </mc:Choice>
  </mc:AlternateContent>
  <xr:revisionPtr revIDLastSave="0" documentId="13_ncr:1_{596F504B-0CA7-4718-A90D-7D5723D4434E}" xr6:coauthVersionLast="47" xr6:coauthVersionMax="47" xr10:uidLastSave="{00000000-0000-0000-0000-000000000000}"/>
  <workbookProtection workbookAlgorithmName="SHA-512" workbookHashValue="EJ2RKBWjRjtcfMLXVBEv9kc/PVdpoIqQnNBMnCN2AQGxpkd9O5ySi/79ozxjdB+CPIGaFqZKXAJ5pqrhNO8E+w==" workbookSaltValue="gYNcVF8KS7mrPzAzRXY6cw==" workbookSpinCount="100000" lockStructure="1"/>
  <bookViews>
    <workbookView xWindow="-108" yWindow="-13068" windowWidth="23256" windowHeight="12456" xr2:uid="{00000000-000D-0000-FFFF-FFFF00000000}"/>
  </bookViews>
  <sheets>
    <sheet name="Traiwalker Dieppe - 15h" sheetId="1" r:id="rId1"/>
    <sheet name="Traiwalker Dieppe - 12h " sheetId="9" r:id="rId2"/>
    <sheet name="Traiwalker Dieppe - 7h" sheetId="10" r:id="rId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7" i="9" l="1"/>
  <c r="F7" i="9" a="1"/>
  <c r="F7" i="9" s="1"/>
  <c r="F7" i="1" a="1"/>
  <c r="F7" i="1" s="1"/>
  <c r="F7" i="10" a="1"/>
  <c r="F7" i="10" s="1"/>
  <c r="G7" i="10" s="1"/>
  <c r="F6" i="10" a="1"/>
  <c r="F6" i="10" s="1"/>
  <c r="F6" i="1" a="1"/>
  <c r="F6" i="1" s="1"/>
  <c r="L8" i="1" l="1"/>
  <c r="L8" i="9"/>
  <c r="L8" i="10"/>
  <c r="G7" i="1"/>
  <c r="G7" i="9"/>
  <c r="F4" i="1" l="1" a="1"/>
  <c r="F4" i="1" s="1"/>
  <c r="G6" i="10"/>
  <c r="F5" i="10" a="1"/>
  <c r="F5" i="10" s="1"/>
  <c r="G5" i="10" s="1"/>
  <c r="I4" i="10"/>
  <c r="I5" i="10" s="1"/>
  <c r="I6" i="10" s="1"/>
  <c r="I7" i="10" s="1"/>
  <c r="F4" i="10" a="1"/>
  <c r="F4" i="10" s="1"/>
  <c r="G4" i="10" s="1"/>
  <c r="F6" i="9" a="1"/>
  <c r="F6" i="9" s="1"/>
  <c r="G6" i="9" s="1"/>
  <c r="F5" i="9" a="1"/>
  <c r="F5" i="9" s="1"/>
  <c r="G5" i="9" s="1"/>
  <c r="I4" i="9"/>
  <c r="I5" i="9" s="1"/>
  <c r="I6" i="9" s="1"/>
  <c r="F4" i="9" a="1"/>
  <c r="F4" i="9" s="1"/>
  <c r="G4" i="9" s="1"/>
  <c r="G8" i="9" l="1"/>
  <c r="G9" i="9" s="1"/>
  <c r="G8" i="10"/>
  <c r="G9" i="10" s="1"/>
  <c r="K4" i="10"/>
  <c r="P4" i="10"/>
  <c r="P5" i="10" s="1"/>
  <c r="P6" i="10" s="1"/>
  <c r="P7" i="10" s="1"/>
  <c r="K4" i="9"/>
  <c r="P4" i="9"/>
  <c r="P5" i="9" s="1"/>
  <c r="P6" i="9" s="1"/>
  <c r="P7" i="9" s="1"/>
  <c r="F5" i="1" a="1"/>
  <c r="F5" i="1" s="1"/>
  <c r="M4" i="10" l="1"/>
  <c r="K5" i="10" s="1"/>
  <c r="J4" i="10"/>
  <c r="M4" i="9"/>
  <c r="K5" i="9" s="1"/>
  <c r="J4" i="9"/>
  <c r="G4" i="1"/>
  <c r="I4" i="1"/>
  <c r="G5" i="1"/>
  <c r="G6" i="1"/>
  <c r="G8" i="1" l="1"/>
  <c r="G9" i="1" s="1"/>
  <c r="M5" i="10"/>
  <c r="K6" i="10" s="1"/>
  <c r="J5" i="10"/>
  <c r="M5" i="9"/>
  <c r="K6" i="9" s="1"/>
  <c r="J5" i="9"/>
  <c r="P4" i="1"/>
  <c r="P5" i="1" s="1"/>
  <c r="P6" i="1" s="1"/>
  <c r="P7" i="1" s="1"/>
  <c r="I5" i="1"/>
  <c r="I6" i="1" s="1"/>
  <c r="I7" i="1" s="1"/>
  <c r="K4" i="1"/>
  <c r="M6" i="10" l="1"/>
  <c r="K7" i="10" s="1"/>
  <c r="J6" i="10"/>
  <c r="M6" i="9"/>
  <c r="K7" i="9" s="1"/>
  <c r="J7" i="9" s="1"/>
  <c r="J6" i="9"/>
  <c r="M4" i="1"/>
  <c r="K5" i="1" s="1"/>
  <c r="J4" i="1"/>
  <c r="M5" i="1" l="1"/>
  <c r="K6" i="1" s="1"/>
  <c r="J5" i="1"/>
  <c r="J7" i="10" l="1"/>
  <c r="J6" i="1"/>
  <c r="M6" i="1"/>
  <c r="K7" i="1" s="1"/>
  <c r="J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<sst xmlns="http://schemas.openxmlformats.org/spreadsheetml/2006/main" count="120" uniqueCount="37">
  <si>
    <t>Heure de départ :</t>
  </si>
  <si>
    <t xml:space="preserve">Départ de : </t>
  </si>
  <si>
    <t>Difficulté de la section**</t>
  </si>
  <si>
    <t xml:space="preserve">D+ </t>
  </si>
  <si>
    <t>D-</t>
  </si>
  <si>
    <t>Distance
km</t>
  </si>
  <si>
    <t>Vitesse
km/h</t>
  </si>
  <si>
    <t>Temps de marche</t>
  </si>
  <si>
    <t>Arrivée à:</t>
  </si>
  <si>
    <t>Distance
cumulée</t>
  </si>
  <si>
    <t>Jour d'arrivée</t>
  </si>
  <si>
    <t>Heure d'arrivée</t>
  </si>
  <si>
    <t>Temps de repos</t>
  </si>
  <si>
    <t>Heure de départ du PC</t>
  </si>
  <si>
    <t>Heure fermeture du PC</t>
  </si>
  <si>
    <t>Temps cumulé</t>
  </si>
  <si>
    <t xml:space="preserve">Total du temps de marche : </t>
  </si>
  <si>
    <t>Total temps de repos :</t>
  </si>
  <si>
    <t>Temps Total du Trail :</t>
  </si>
  <si>
    <t>Modifiez les carrés oranges  pour les adapter à vos propres informations</t>
  </si>
  <si>
    <t>*Tableau indicatif pour vous accompagner dans la gestion du temps. Cependant, pour les ouvertures et fermetures de PC, veuillez vous référer au tableau récapitulatif qui apparaitra dans votre carnet de route.</t>
  </si>
  <si>
    <t xml:space="preserve">**Les difficultés des sections ont été établies en fonction de la distance à parcourir, du dénivelé et du moment de la journée à laquelle elles se situent (plus difficiles de nuit que de jour). Il est à noter que ces difficultés sont données à titre indicatif, et pourraient varier en fonction de la météo. </t>
  </si>
  <si>
    <t>Vitesse km/h de votre équipe</t>
  </si>
  <si>
    <t>Difficultée de la section = 1</t>
  </si>
  <si>
    <t>Difficultée de la section = 2</t>
  </si>
  <si>
    <t>Difficultée de la section = 3</t>
  </si>
  <si>
    <t>Difficultée de la section = 4</t>
  </si>
  <si>
    <t>Heure ouverture du PC</t>
  </si>
  <si>
    <r>
      <t xml:space="preserve">CALCULATEUR DE TEMPS *
Trailwalker Oxfam 2026 - DIEPPE
</t>
    </r>
    <r>
      <rPr>
        <b/>
        <sz val="14"/>
        <color rgb="FFFFC000"/>
        <rFont val="Arial"/>
        <family val="2"/>
      </rPr>
      <t>(seul les cellules orange sont modifiables)</t>
    </r>
  </si>
  <si>
    <t>Départ - Val-de-Scie // Auffay</t>
  </si>
  <si>
    <t>PC 1 : Longueville-sur-Scie</t>
  </si>
  <si>
    <t>PC 2 : Saint-Aubin-le-Cauf</t>
  </si>
  <si>
    <t>Dieppe - Front de Mer</t>
  </si>
  <si>
    <r>
      <rPr>
        <b/>
        <sz val="12"/>
        <rFont val="Arial"/>
        <family val="2"/>
      </rPr>
      <t>Etape 1</t>
    </r>
    <r>
      <rPr>
        <sz val="12"/>
        <rFont val="Arial"/>
        <family val="2"/>
      </rPr>
      <t xml:space="preserve">. Heure de votre départ
Pour rappel : 
Départ unique : 22h00
</t>
    </r>
  </si>
  <si>
    <t>PC3 - Petit-Caux // Berneval-le-Grand</t>
  </si>
  <si>
    <r>
      <t xml:space="preserve">Etape 3. </t>
    </r>
    <r>
      <rPr>
        <sz val="12"/>
        <rFont val="Arial"/>
        <family val="2"/>
      </rPr>
      <t xml:space="preserve">Entrez le temps de repos que vous prevoyez pour chaque point de contrôle dans la colonne «Temps de repos» (L4 à L7). 
</t>
    </r>
    <r>
      <rPr>
        <u/>
        <sz val="12"/>
        <rFont val="Arial"/>
        <family val="2"/>
      </rPr>
      <t>Exemple:</t>
    </r>
    <r>
      <rPr>
        <sz val="12"/>
        <rFont val="Arial"/>
        <family val="2"/>
      </rPr>
      <t xml:space="preserve"> "h: mm" &gt; "00:45" pause de 45 minutes.</t>
    </r>
  </si>
  <si>
    <r>
      <rPr>
        <b/>
        <sz val="12"/>
        <rFont val="Arial"/>
        <family val="2"/>
      </rPr>
      <t>Etape 2.</t>
    </r>
    <r>
      <rPr>
        <sz val="12"/>
        <rFont val="Arial"/>
        <family val="2"/>
      </rPr>
      <t xml:space="preserve"> Entrez  la vitesse de votre équipe par rapport à la difficultée et en fonction de vos vitesses d'entraînement habituelles (B14 à B17)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</si>
</sst>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ddd"/>
    <numFmt numFmtId="166" formatCode="[h]:mm"/>
    <numFmt numFmtId="167" formatCode="[$-F400]h:mm:ss\ AM/PM"/>
    <numFmt numFmtId="168" formatCode="0.000000000"/>
  </numFmts>
  <fonts count="12" x14ac:knownFonts="1">
    <font>
      <sz val="10"/>
      <name val="Arial"/>
    </font>
    <font>
      <b/>
      <sz val="10"/>
      <name val="Arial"/>
      <family val="2"/>
    </font>
    <font>
      <sz val="16"/>
      <name val="Arial"/>
      <family val="2"/>
    </font>
    <font>
      <b/>
      <sz val="12"/>
      <name val="Arial"/>
      <family val="2"/>
    </font>
    <font>
      <b/>
      <sz val="20"/>
      <name val="Arial"/>
      <family val="2"/>
    </font>
    <font>
      <b/>
      <sz val="16"/>
      <name val="Arial"/>
      <family val="2"/>
    </font>
    <font>
      <b/>
      <sz val="14"/>
      <name val="Arial"/>
      <family val="2"/>
    </font>
    <font>
      <sz val="14"/>
      <name val="Arial"/>
      <family val="2"/>
    </font>
    <font>
      <sz val="12"/>
      <name val="Arial"/>
      <family val="2"/>
    </font>
    <font>
      <u/>
      <sz val="12"/>
      <name val="Arial"/>
      <family val="2"/>
    </font>
    <font>
      <b/>
      <sz val="18"/>
      <name val="Arial"/>
      <family val="2"/>
    </font>
    <font>
      <b/>
      <sz val="14"/>
      <color rgb="FFFFC000"/>
      <name val="Arial"/>
      <family val="2"/>
    </font>
  </fonts>
  <fills count="6">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6"/>
        <bgColor indexed="64"/>
      </patternFill>
    </fill>
  </fills>
  <borders count="16">
    <border>
      <left/>
      <right/>
      <top/>
      <bottom/>
      <diagonal/>
    </border>
    <border>
      <left style="thick">
        <color indexed="64"/>
      </left>
      <right style="thick">
        <color indexed="64"/>
      </right>
      <top style="thick">
        <color indexed="64"/>
      </top>
      <bottom style="thick">
        <color indexed="64"/>
      </bottom>
      <diagonal/>
    </border>
    <border>
      <left style="medium">
        <color indexed="64"/>
      </left>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s>
  <cellStyleXfs count="1">
    <xf numFmtId="0" fontId="0" fillId="0" borderId="0"/>
  </cellStyleXfs>
  <cellXfs count="76">
    <xf numFmtId="0" fontId="0" fillId="0" borderId="0" xfId="0"/>
    <xf numFmtId="164" fontId="0" fillId="0" borderId="0" xfId="0" applyNumberFormat="1" applyAlignment="1">
      <alignment horizontal="right"/>
    </xf>
    <xf numFmtId="0" fontId="0" fillId="0" borderId="0" xfId="0" applyAlignment="1">
      <alignment horizontal="right"/>
    </xf>
    <xf numFmtId="20" fontId="0" fillId="0" borderId="0" xfId="0" applyNumberFormat="1" applyAlignment="1">
      <alignment horizontal="right"/>
    </xf>
    <xf numFmtId="0" fontId="0" fillId="0" borderId="0" xfId="0" applyAlignment="1">
      <alignment vertical="center"/>
    </xf>
    <xf numFmtId="0" fontId="0" fillId="0" borderId="0" xfId="0" applyAlignment="1">
      <alignment horizontal="right" vertical="center"/>
    </xf>
    <xf numFmtId="164" fontId="0" fillId="0" borderId="0" xfId="0" applyNumberFormat="1" applyAlignment="1">
      <alignment horizontal="right" vertical="center"/>
    </xf>
    <xf numFmtId="20" fontId="0" fillId="0" borderId="0" xfId="0" applyNumberFormat="1" applyAlignment="1">
      <alignment horizontal="right" vertical="center"/>
    </xf>
    <xf numFmtId="20" fontId="5" fillId="2" borderId="4" xfId="0" applyNumberFormat="1" applyFont="1" applyFill="1" applyBorder="1" applyAlignment="1">
      <alignment horizontal="center" vertical="center"/>
    </xf>
    <xf numFmtId="0" fontId="2" fillId="0" borderId="0" xfId="0" applyFont="1" applyAlignment="1">
      <alignment horizontal="left" vertical="center"/>
    </xf>
    <xf numFmtId="166" fontId="5" fillId="2" borderId="4" xfId="0" applyNumberFormat="1" applyFont="1" applyFill="1" applyBorder="1" applyAlignment="1" applyProtection="1">
      <alignment horizontal="center" vertical="center"/>
      <protection locked="0"/>
    </xf>
    <xf numFmtId="0" fontId="2" fillId="0" borderId="4" xfId="0" applyFont="1" applyBorder="1" applyAlignment="1">
      <alignment horizontal="left" vertical="center"/>
    </xf>
    <xf numFmtId="165" fontId="2" fillId="0" borderId="4" xfId="0" applyNumberFormat="1" applyFont="1" applyBorder="1" applyAlignment="1" applyProtection="1">
      <alignment horizontal="center" vertical="center"/>
      <protection hidden="1"/>
    </xf>
    <xf numFmtId="20" fontId="1" fillId="0" borderId="0" xfId="0" applyNumberFormat="1" applyFont="1" applyAlignment="1">
      <alignment horizontal="left" vertical="center"/>
    </xf>
    <xf numFmtId="0" fontId="7" fillId="0" borderId="0" xfId="0" applyFont="1" applyAlignment="1">
      <alignment vertical="center"/>
    </xf>
    <xf numFmtId="0" fontId="2" fillId="0" borderId="10" xfId="0" applyFont="1" applyBorder="1" applyAlignment="1">
      <alignment horizontal="left" vertical="center"/>
    </xf>
    <xf numFmtId="0" fontId="2" fillId="0" borderId="10" xfId="0" applyFont="1" applyBorder="1" applyAlignment="1">
      <alignment horizontal="center" vertical="center"/>
    </xf>
    <xf numFmtId="164" fontId="2" fillId="0" borderId="10" xfId="0" applyNumberFormat="1" applyFont="1" applyBorder="1" applyAlignment="1">
      <alignment horizontal="center" vertical="center"/>
    </xf>
    <xf numFmtId="167" fontId="2" fillId="0" borderId="10" xfId="0" applyNumberFormat="1" applyFont="1" applyBorder="1" applyAlignment="1">
      <alignment horizontal="center" vertical="center"/>
    </xf>
    <xf numFmtId="165" fontId="2" fillId="0" borderId="10" xfId="0" applyNumberFormat="1" applyFont="1" applyBorder="1" applyAlignment="1">
      <alignment horizontal="center" vertical="center"/>
    </xf>
    <xf numFmtId="20" fontId="2" fillId="0" borderId="10" xfId="0" applyNumberFormat="1" applyFont="1" applyBorder="1" applyAlignment="1">
      <alignment horizontal="center" vertical="center"/>
    </xf>
    <xf numFmtId="166" fontId="5" fillId="0" borderId="10" xfId="0" applyNumberFormat="1" applyFont="1" applyBorder="1" applyAlignment="1">
      <alignment horizontal="center" vertical="center"/>
    </xf>
    <xf numFmtId="0" fontId="2" fillId="0" borderId="0" xfId="0" applyFont="1" applyAlignment="1">
      <alignment vertical="center"/>
    </xf>
    <xf numFmtId="0" fontId="2" fillId="0" borderId="4" xfId="0" applyFont="1" applyBorder="1" applyAlignment="1">
      <alignment horizontal="center" vertical="center"/>
    </xf>
    <xf numFmtId="164" fontId="2" fillId="0" borderId="4" xfId="0" applyNumberFormat="1" applyFont="1" applyBorder="1" applyAlignment="1">
      <alignment horizontal="center" vertical="center"/>
    </xf>
    <xf numFmtId="167" fontId="2" fillId="0" borderId="4" xfId="0" applyNumberFormat="1" applyFont="1" applyBorder="1" applyAlignment="1">
      <alignment horizontal="center" vertical="center"/>
    </xf>
    <xf numFmtId="165" fontId="2" fillId="0" borderId="4" xfId="0" applyNumberFormat="1" applyFont="1" applyBorder="1" applyAlignment="1">
      <alignment horizontal="center" vertical="center"/>
    </xf>
    <xf numFmtId="20" fontId="2" fillId="0" borderId="4" xfId="0" applyNumberFormat="1" applyFont="1" applyBorder="1" applyAlignment="1">
      <alignment horizontal="center" vertical="center"/>
    </xf>
    <xf numFmtId="166" fontId="5" fillId="0" borderId="4" xfId="0" applyNumberFormat="1" applyFont="1" applyBorder="1" applyAlignment="1">
      <alignment horizontal="center" vertical="center"/>
    </xf>
    <xf numFmtId="0" fontId="2" fillId="0" borderId="3" xfId="0" applyFont="1" applyBorder="1" applyAlignment="1">
      <alignment horizontal="right" vertical="center"/>
    </xf>
    <xf numFmtId="0" fontId="2" fillId="0" borderId="0" xfId="0" applyFont="1" applyAlignment="1">
      <alignment horizontal="center" vertical="center"/>
    </xf>
    <xf numFmtId="164" fontId="2" fillId="0" borderId="0" xfId="0" applyNumberFormat="1" applyFont="1" applyAlignment="1">
      <alignment horizontal="center" vertical="center"/>
    </xf>
    <xf numFmtId="0" fontId="2" fillId="0" borderId="0" xfId="0" applyFont="1" applyAlignment="1">
      <alignment horizontal="right" vertical="center"/>
    </xf>
    <xf numFmtId="166" fontId="10" fillId="0" borderId="1" xfId="0" applyNumberFormat="1" applyFont="1" applyBorder="1" applyAlignment="1">
      <alignment horizontal="center" vertical="center"/>
    </xf>
    <xf numFmtId="20" fontId="2" fillId="0" borderId="0" xfId="0" applyNumberFormat="1" applyFont="1" applyAlignment="1">
      <alignment horizontal="right" vertical="center"/>
    </xf>
    <xf numFmtId="20" fontId="2" fillId="0" borderId="0" xfId="0" applyNumberFormat="1" applyFont="1" applyAlignment="1">
      <alignment horizontal="center" vertical="center"/>
    </xf>
    <xf numFmtId="0" fontId="5" fillId="0" borderId="0" xfId="0" applyFont="1" applyAlignment="1">
      <alignment horizontal="center" vertical="center"/>
    </xf>
    <xf numFmtId="165" fontId="2" fillId="0" borderId="0" xfId="0" applyNumberFormat="1" applyFont="1" applyAlignment="1" applyProtection="1">
      <alignment horizontal="center" vertical="center"/>
      <protection hidden="1"/>
    </xf>
    <xf numFmtId="20" fontId="5" fillId="0" borderId="0" xfId="0" applyNumberFormat="1" applyFont="1" applyAlignment="1">
      <alignment horizontal="center" vertical="center"/>
    </xf>
    <xf numFmtId="0" fontId="6" fillId="4" borderId="11" xfId="0" applyFont="1" applyFill="1" applyBorder="1" applyAlignment="1">
      <alignment vertical="center"/>
    </xf>
    <xf numFmtId="0" fontId="6" fillId="4" borderId="4" xfId="0" applyFont="1" applyFill="1" applyBorder="1" applyAlignment="1">
      <alignment horizontal="center" vertical="center" wrapText="1"/>
    </xf>
    <xf numFmtId="164" fontId="6" fillId="4" borderId="4" xfId="0" applyNumberFormat="1" applyFont="1" applyFill="1" applyBorder="1" applyAlignment="1">
      <alignment horizontal="center" vertical="center" wrapText="1"/>
    </xf>
    <xf numFmtId="20" fontId="6" fillId="4" borderId="4" xfId="0" applyNumberFormat="1" applyFont="1" applyFill="1" applyBorder="1" applyAlignment="1">
      <alignment horizontal="center" vertical="center" wrapText="1"/>
    </xf>
    <xf numFmtId="164" fontId="2" fillId="5" borderId="10" xfId="0" applyNumberFormat="1" applyFont="1" applyFill="1" applyBorder="1" applyAlignment="1">
      <alignment horizontal="center" vertical="center"/>
    </xf>
    <xf numFmtId="166" fontId="10" fillId="5" borderId="1" xfId="0" applyNumberFormat="1" applyFont="1" applyFill="1" applyBorder="1" applyAlignment="1">
      <alignment horizontal="center" vertical="center"/>
    </xf>
    <xf numFmtId="0" fontId="0" fillId="0" borderId="0" xfId="0" applyAlignment="1">
      <alignment horizontal="center" vertical="center"/>
    </xf>
    <xf numFmtId="0" fontId="3" fillId="0" borderId="0" xfId="0" applyFont="1" applyAlignment="1">
      <alignment horizontal="right" vertical="center" wrapText="1"/>
    </xf>
    <xf numFmtId="0" fontId="6" fillId="0" borderId="0" xfId="0" applyFont="1" applyAlignment="1" applyProtection="1">
      <alignment horizontal="center" vertical="center"/>
      <protection locked="0"/>
    </xf>
    <xf numFmtId="0" fontId="1" fillId="0" borderId="0" xfId="0" applyFont="1" applyAlignment="1">
      <alignment horizontal="left" vertical="center"/>
    </xf>
    <xf numFmtId="0" fontId="1" fillId="0" borderId="2" xfId="0" applyFont="1" applyBorder="1" applyAlignment="1">
      <alignment horizontal="right" vertical="center"/>
    </xf>
    <xf numFmtId="0" fontId="8" fillId="0" borderId="14" xfId="0" applyFont="1" applyBorder="1" applyAlignment="1">
      <alignment horizontal="left" vertical="center" wrapText="1"/>
    </xf>
    <xf numFmtId="0" fontId="8" fillId="0" borderId="15" xfId="0" applyFont="1" applyBorder="1" applyAlignment="1">
      <alignment horizontal="left" vertical="center" wrapText="1"/>
    </xf>
    <xf numFmtId="0" fontId="6" fillId="2" borderId="13" xfId="0" applyFont="1" applyFill="1" applyBorder="1" applyAlignment="1" applyProtection="1">
      <alignment horizontal="center" vertical="center"/>
      <protection locked="0"/>
    </xf>
    <xf numFmtId="0" fontId="6" fillId="2" borderId="5"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0" borderId="0" xfId="0" applyFont="1" applyAlignment="1">
      <alignment horizontal="left" vertical="top" wrapText="1"/>
    </xf>
    <xf numFmtId="20" fontId="6" fillId="3" borderId="4" xfId="0" applyNumberFormat="1" applyFont="1" applyFill="1" applyBorder="1" applyAlignment="1">
      <alignment horizontal="center" vertical="center" wrapText="1"/>
    </xf>
    <xf numFmtId="20" fontId="2" fillId="3" borderId="4" xfId="0" applyNumberFormat="1" applyFont="1" applyFill="1" applyBorder="1" applyAlignment="1">
      <alignment horizontal="center" vertical="center"/>
    </xf>
    <xf numFmtId="20" fontId="2" fillId="3" borderId="8" xfId="0" applyNumberFormat="1" applyFont="1" applyFill="1" applyBorder="1" applyAlignment="1">
      <alignment horizontal="center" vertical="center"/>
    </xf>
    <xf numFmtId="168" fontId="0" fillId="0" borderId="0" xfId="0" applyNumberFormat="1"/>
    <xf numFmtId="166" fontId="5" fillId="3" borderId="4" xfId="0" applyNumberFormat="1" applyFont="1" applyFill="1" applyBorder="1" applyAlignment="1" applyProtection="1">
      <alignment horizontal="center" vertical="center"/>
      <protection locked="0"/>
    </xf>
    <xf numFmtId="0" fontId="0" fillId="0" borderId="0" xfId="0" applyAlignment="1">
      <alignment horizontal="center"/>
    </xf>
    <xf numFmtId="0" fontId="0" fillId="0" borderId="12" xfId="0" applyBorder="1" applyAlignment="1">
      <alignment horizontal="center"/>
    </xf>
    <xf numFmtId="0" fontId="3" fillId="0" borderId="7" xfId="0" applyFont="1" applyBorder="1" applyAlignment="1">
      <alignment vertical="center" wrapText="1"/>
    </xf>
    <xf numFmtId="0" fontId="0" fillId="0" borderId="8" xfId="0" applyBorder="1" applyAlignment="1">
      <alignment vertical="center"/>
    </xf>
    <xf numFmtId="0" fontId="8" fillId="0" borderId="2" xfId="0" applyFont="1" applyBorder="1" applyAlignment="1">
      <alignment vertical="center" wrapText="1"/>
    </xf>
    <xf numFmtId="0" fontId="0" fillId="0" borderId="9" xfId="0" applyBorder="1" applyAlignment="1">
      <alignment vertical="center"/>
    </xf>
    <xf numFmtId="0" fontId="6" fillId="0" borderId="7" xfId="0" applyFont="1" applyBorder="1" applyAlignment="1">
      <alignment horizontal="left" vertical="center" wrapText="1"/>
    </xf>
    <xf numFmtId="0" fontId="0" fillId="0" borderId="8" xfId="0" applyBorder="1" applyAlignment="1">
      <alignment horizontal="left" vertical="center"/>
    </xf>
    <xf numFmtId="0" fontId="3" fillId="0" borderId="0" xfId="0" applyFont="1" applyAlignment="1">
      <alignment horizontal="right" vertical="center" wrapText="1"/>
    </xf>
    <xf numFmtId="0" fontId="3" fillId="0" borderId="9" xfId="0" applyFont="1" applyBorder="1" applyAlignment="1">
      <alignment horizontal="right" vertical="center" wrapText="1"/>
    </xf>
    <xf numFmtId="0" fontId="4" fillId="0" borderId="12" xfId="0" applyFont="1" applyBorder="1" applyAlignment="1">
      <alignment horizontal="left" vertical="center" wrapText="1"/>
    </xf>
    <xf numFmtId="0" fontId="4" fillId="0" borderId="0" xfId="0" applyFont="1" applyAlignment="1">
      <alignment horizontal="left" vertical="center" wrapText="1"/>
    </xf>
    <xf numFmtId="0" fontId="6" fillId="0" borderId="0" xfId="0" applyFont="1" applyAlignment="1">
      <alignment horizontal="left" vertical="top" wrapText="1"/>
    </xf>
    <xf numFmtId="0" fontId="8" fillId="0" borderId="14" xfId="0" applyFont="1" applyBorder="1" applyAlignment="1">
      <alignment horizontal="left" vertical="center" wrapText="1"/>
    </xf>
    <xf numFmtId="0" fontId="8" fillId="0" borderId="15" xfId="0" applyFont="1" applyBorder="1" applyAlignment="1">
      <alignment horizontal="left" vertical="center" wrapText="1"/>
    </xf>
  </cellXfs>
  <cellStyles count="1">
    <cellStyle name="Normal" xfId="0" builtinId="0"/>
  </cellStyles>
  <dxfs count="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350763</xdr:colOff>
      <xdr:row>0</xdr:row>
      <xdr:rowOff>84668</xdr:rowOff>
    </xdr:from>
    <xdr:to>
      <xdr:col>14</xdr:col>
      <xdr:colOff>98547</xdr:colOff>
      <xdr:row>1</xdr:row>
      <xdr:rowOff>289558</xdr:rowOff>
    </xdr:to>
    <xdr:pic>
      <xdr:nvPicPr>
        <xdr:cNvPr id="1068" name="Picture 44" descr="http://www.oxfamtrailwalker.fr/images/stories/LOGO_OTW_OF_VERT.png">
          <a:extLst>
            <a:ext uri="{FF2B5EF4-FFF2-40B4-BE49-F238E27FC236}">
              <a16:creationId xmlns:a16="http://schemas.microsoft.com/office/drawing/2014/main" id="{00000000-0008-0000-0000-00002C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38406" y="84668"/>
          <a:ext cx="3543451" cy="1105683"/>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350763</xdr:colOff>
      <xdr:row>0</xdr:row>
      <xdr:rowOff>84668</xdr:rowOff>
    </xdr:from>
    <xdr:to>
      <xdr:col>14</xdr:col>
      <xdr:colOff>94737</xdr:colOff>
      <xdr:row>1</xdr:row>
      <xdr:rowOff>346708</xdr:rowOff>
    </xdr:to>
    <xdr:pic>
      <xdr:nvPicPr>
        <xdr:cNvPr id="2" name="Picture 44" descr="http://www.oxfamtrailwalker.fr/images/stories/LOGO_OTW_OF_VERT.png">
          <a:extLst>
            <a:ext uri="{FF2B5EF4-FFF2-40B4-BE49-F238E27FC236}">
              <a16:creationId xmlns:a16="http://schemas.microsoft.com/office/drawing/2014/main" id="{89E4A076-8C39-424B-B1F0-FE95C2BA705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488143" y="84668"/>
          <a:ext cx="3588264" cy="110024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350763</xdr:colOff>
      <xdr:row>0</xdr:row>
      <xdr:rowOff>84668</xdr:rowOff>
    </xdr:from>
    <xdr:to>
      <xdr:col>14</xdr:col>
      <xdr:colOff>94737</xdr:colOff>
      <xdr:row>1</xdr:row>
      <xdr:rowOff>346708</xdr:rowOff>
    </xdr:to>
    <xdr:pic>
      <xdr:nvPicPr>
        <xdr:cNvPr id="2" name="Picture 44" descr="http://www.oxfamtrailwalker.fr/images/stories/LOGO_OTW_OF_VERT.png">
          <a:extLst>
            <a:ext uri="{FF2B5EF4-FFF2-40B4-BE49-F238E27FC236}">
              <a16:creationId xmlns:a16="http://schemas.microsoft.com/office/drawing/2014/main" id="{5B25F6C5-61F3-4ABF-8798-F8FC28BFA44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488143" y="84668"/>
          <a:ext cx="3588264" cy="110024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20"/>
  <sheetViews>
    <sheetView tabSelected="1" zoomScale="60" zoomScaleNormal="60" workbookViewId="0">
      <selection activeCell="H14" sqref="H14"/>
    </sheetView>
  </sheetViews>
  <sheetFormatPr baseColWidth="10" defaultColWidth="9.109375" defaultRowHeight="13.2" x14ac:dyDescent="0.25"/>
  <cols>
    <col min="1" max="1" width="65.44140625" bestFit="1" customWidth="1"/>
    <col min="2" max="2" width="16.33203125" customWidth="1"/>
    <col min="3" max="4" width="13.44140625" customWidth="1"/>
    <col min="5" max="5" width="14.6640625" style="2" customWidth="1"/>
    <col min="6" max="6" width="14.6640625" style="1" customWidth="1"/>
    <col min="7" max="7" width="15.5546875" style="2" customWidth="1"/>
    <col min="8" max="8" width="64.77734375" style="3" bestFit="1" customWidth="1"/>
    <col min="9" max="9" width="17.5546875" style="3" customWidth="1"/>
    <col min="10" max="10" width="14" style="1" customWidth="1"/>
    <col min="11" max="14" width="14" style="3" customWidth="1"/>
    <col min="15" max="15" width="14.21875" style="3" customWidth="1"/>
    <col min="16" max="16" width="14" style="3" customWidth="1"/>
  </cols>
  <sheetData>
    <row r="1" spans="1:16" s="4" customFormat="1" ht="70.8" customHeight="1" thickBot="1" x14ac:dyDescent="0.3">
      <c r="A1" s="71" t="s">
        <v>28</v>
      </c>
      <c r="B1" s="71"/>
      <c r="C1" s="71"/>
      <c r="D1" s="72"/>
      <c r="E1" s="72"/>
      <c r="F1" s="6"/>
      <c r="G1" s="5"/>
      <c r="H1" s="7"/>
      <c r="I1" s="7"/>
      <c r="J1" s="6"/>
      <c r="K1" s="61"/>
      <c r="L1" s="61"/>
      <c r="M1" s="61"/>
      <c r="N1" s="61"/>
      <c r="O1" s="61"/>
      <c r="P1" s="61"/>
    </row>
    <row r="2" spans="1:16" ht="44.25" customHeight="1" thickBot="1" x14ac:dyDescent="0.3">
      <c r="A2" s="11" t="s">
        <v>0</v>
      </c>
      <c r="B2" s="8">
        <v>0.91666666666666663</v>
      </c>
      <c r="C2" s="12">
        <v>42161</v>
      </c>
      <c r="D2" s="38"/>
      <c r="E2" s="37"/>
      <c r="G2" s="13"/>
      <c r="I2" s="9"/>
      <c r="K2" s="62"/>
      <c r="L2" s="62"/>
      <c r="M2" s="62"/>
      <c r="N2" s="62"/>
      <c r="O2" s="62"/>
      <c r="P2" s="62"/>
    </row>
    <row r="3" spans="1:16" s="14" customFormat="1" ht="54.75" customHeight="1" thickBot="1" x14ac:dyDescent="0.3">
      <c r="A3" s="39" t="s">
        <v>1</v>
      </c>
      <c r="B3" s="40" t="s">
        <v>2</v>
      </c>
      <c r="C3" s="41" t="s">
        <v>3</v>
      </c>
      <c r="D3" s="41" t="s">
        <v>4</v>
      </c>
      <c r="E3" s="41" t="s">
        <v>5</v>
      </c>
      <c r="F3" s="40" t="s">
        <v>6</v>
      </c>
      <c r="G3" s="42" t="s">
        <v>7</v>
      </c>
      <c r="H3" s="42" t="s">
        <v>8</v>
      </c>
      <c r="I3" s="41" t="s">
        <v>9</v>
      </c>
      <c r="J3" s="42" t="s">
        <v>10</v>
      </c>
      <c r="K3" s="42" t="s">
        <v>11</v>
      </c>
      <c r="L3" s="42" t="s">
        <v>12</v>
      </c>
      <c r="M3" s="42" t="s">
        <v>13</v>
      </c>
      <c r="N3" s="56" t="s">
        <v>27</v>
      </c>
      <c r="O3" s="56" t="s">
        <v>14</v>
      </c>
      <c r="P3" s="42" t="s">
        <v>15</v>
      </c>
    </row>
    <row r="4" spans="1:16" s="22" customFormat="1" ht="25.5" customHeight="1" thickBot="1" x14ac:dyDescent="0.3">
      <c r="A4" s="15" t="s">
        <v>29</v>
      </c>
      <c r="B4" s="16">
        <v>3</v>
      </c>
      <c r="C4" s="23">
        <v>204</v>
      </c>
      <c r="D4" s="23">
        <v>192</v>
      </c>
      <c r="E4" s="17">
        <v>12.1</v>
      </c>
      <c r="F4" s="43" cm="1">
        <f t="array" ref="F4">INDEX($B$14:$B$17,B4)</f>
        <v>3.7</v>
      </c>
      <c r="G4" s="18">
        <f t="shared" ref="G4:G7" si="0">+E4/F4/24</f>
        <v>0.13626126126126126</v>
      </c>
      <c r="H4" s="15" t="s">
        <v>30</v>
      </c>
      <c r="I4" s="17">
        <f>E4</f>
        <v>12.1</v>
      </c>
      <c r="J4" s="19">
        <f t="shared" ref="J4:J6" si="1">+$E$2+K4</f>
        <v>1.0529279279279278</v>
      </c>
      <c r="K4" s="20">
        <f>+B2+G4</f>
        <v>1.0529279279279278</v>
      </c>
      <c r="L4" s="10">
        <v>1.7361111111111112E-2</v>
      </c>
      <c r="M4" s="20">
        <f t="shared" ref="M4:M6" si="2">+K4+L4</f>
        <v>1.0702890390390389</v>
      </c>
      <c r="N4" s="58">
        <v>0.97222222222222221</v>
      </c>
      <c r="O4" s="57">
        <v>1.0729166666666667</v>
      </c>
      <c r="P4" s="21">
        <f>+G4+L4</f>
        <v>0.15362237237237236</v>
      </c>
    </row>
    <row r="5" spans="1:16" s="22" customFormat="1" ht="25.5" customHeight="1" thickBot="1" x14ac:dyDescent="0.3">
      <c r="A5" s="15" t="s">
        <v>30</v>
      </c>
      <c r="B5" s="23">
        <v>2</v>
      </c>
      <c r="C5" s="23">
        <v>71</v>
      </c>
      <c r="D5" s="23">
        <v>170</v>
      </c>
      <c r="E5" s="24">
        <v>14.12</v>
      </c>
      <c r="F5" s="43" cm="1">
        <f t="array" ref="F5">INDEX($B$14:$B$17,B5)</f>
        <v>4.2</v>
      </c>
      <c r="G5" s="25">
        <f t="shared" si="0"/>
        <v>0.14007936507936505</v>
      </c>
      <c r="H5" s="11" t="s">
        <v>31</v>
      </c>
      <c r="I5" s="24">
        <f t="shared" ref="I5:I6" si="3">I4+E5</f>
        <v>26.22</v>
      </c>
      <c r="J5" s="26">
        <f t="shared" si="1"/>
        <v>1.210368404118404</v>
      </c>
      <c r="K5" s="27">
        <f t="shared" ref="K5:K6" si="4">+M4+G5</f>
        <v>1.210368404118404</v>
      </c>
      <c r="L5" s="10">
        <v>2.0833333333333332E-2</v>
      </c>
      <c r="M5" s="27">
        <f t="shared" si="2"/>
        <v>1.2312017374517372</v>
      </c>
      <c r="N5" s="58">
        <v>1.0555555555555556</v>
      </c>
      <c r="O5" s="57">
        <v>1.2326388888888888</v>
      </c>
      <c r="P5" s="28">
        <f>+P4+G5+L5</f>
        <v>0.31453507078507076</v>
      </c>
    </row>
    <row r="6" spans="1:16" s="22" customFormat="1" ht="25.5" customHeight="1" thickBot="1" x14ac:dyDescent="0.3">
      <c r="A6" s="11" t="s">
        <v>31</v>
      </c>
      <c r="B6" s="23">
        <v>2</v>
      </c>
      <c r="C6" s="23">
        <v>288</v>
      </c>
      <c r="D6" s="23">
        <v>209</v>
      </c>
      <c r="E6" s="24">
        <v>13.7</v>
      </c>
      <c r="F6" s="43" cm="1">
        <f t="array" ref="F6">INDEX($B$14:$B$17,B6)</f>
        <v>4.2</v>
      </c>
      <c r="G6" s="25">
        <f t="shared" si="0"/>
        <v>0.1359126984126984</v>
      </c>
      <c r="H6" s="11" t="s">
        <v>34</v>
      </c>
      <c r="I6" s="24">
        <f t="shared" si="3"/>
        <v>39.92</v>
      </c>
      <c r="J6" s="26">
        <f t="shared" si="1"/>
        <v>1.3671144358644356</v>
      </c>
      <c r="K6" s="27">
        <f t="shared" si="4"/>
        <v>1.3671144358644356</v>
      </c>
      <c r="L6" s="10">
        <v>3.8194444444444448E-2</v>
      </c>
      <c r="M6" s="27">
        <f t="shared" si="2"/>
        <v>1.40530888030888</v>
      </c>
      <c r="N6" s="58">
        <v>0.1388888888888889</v>
      </c>
      <c r="O6" s="57">
        <v>1.4166666666666665</v>
      </c>
      <c r="P6" s="28">
        <f>+P5+G6+L6</f>
        <v>0.48864221364221361</v>
      </c>
    </row>
    <row r="7" spans="1:16" s="22" customFormat="1" ht="25.5" customHeight="1" thickBot="1" x14ac:dyDescent="0.3">
      <c r="A7" s="11" t="s">
        <v>34</v>
      </c>
      <c r="B7" s="23">
        <v>4</v>
      </c>
      <c r="C7" s="23">
        <v>110</v>
      </c>
      <c r="D7" s="23">
        <v>205</v>
      </c>
      <c r="E7" s="24">
        <v>10.1</v>
      </c>
      <c r="F7" s="43" cm="1">
        <f t="array" ref="F7">INDEX($B$14:$B$17,B7)</f>
        <v>3.2</v>
      </c>
      <c r="G7" s="25">
        <f t="shared" si="0"/>
        <v>0.13151041666666666</v>
      </c>
      <c r="H7" s="11" t="s">
        <v>32</v>
      </c>
      <c r="I7" s="24">
        <f>I6+E7</f>
        <v>50.02</v>
      </c>
      <c r="J7" s="26">
        <f>+$E$2+K7</f>
        <v>1.5368192969755468</v>
      </c>
      <c r="K7" s="27">
        <f>M6+G7</f>
        <v>1.5368192969755468</v>
      </c>
      <c r="L7" s="60"/>
      <c r="M7" s="57"/>
      <c r="N7" s="58">
        <v>1.2118055555555556</v>
      </c>
      <c r="O7" s="57">
        <v>1.5416666666666665</v>
      </c>
      <c r="P7" s="28">
        <f>+P6+G7+L7</f>
        <v>0.62015263030888024</v>
      </c>
    </row>
    <row r="8" spans="1:16" s="22" customFormat="1" ht="35.4" customHeight="1" thickTop="1" thickBot="1" x14ac:dyDescent="0.3">
      <c r="A8" s="29"/>
      <c r="B8" s="30"/>
      <c r="C8" s="30"/>
      <c r="D8" s="30"/>
      <c r="E8" s="31"/>
      <c r="F8" s="32" t="s">
        <v>16</v>
      </c>
      <c r="G8" s="44">
        <f>SUM(G4:G7)</f>
        <v>0.54376374141999129</v>
      </c>
      <c r="H8" s="34"/>
      <c r="I8" s="31"/>
      <c r="J8" s="35"/>
      <c r="K8" s="34" t="s">
        <v>17</v>
      </c>
      <c r="L8" s="33">
        <f>SUM(L4:L6)</f>
        <v>7.6388888888888895E-2</v>
      </c>
      <c r="M8" s="35"/>
      <c r="N8" s="35"/>
      <c r="O8" s="35"/>
      <c r="P8" s="36"/>
    </row>
    <row r="9" spans="1:16" s="22" customFormat="1" ht="32.25" customHeight="1" thickTop="1" thickBot="1" x14ac:dyDescent="0.3">
      <c r="B9" s="30"/>
      <c r="C9" s="30"/>
      <c r="D9" s="30"/>
      <c r="E9" s="31"/>
      <c r="F9" s="32" t="s">
        <v>18</v>
      </c>
      <c r="G9" s="44">
        <f>+G8+L8</f>
        <v>0.62015263030888024</v>
      </c>
      <c r="H9" s="35"/>
      <c r="I9" s="31"/>
      <c r="J9" s="35"/>
      <c r="K9" s="35"/>
      <c r="L9" s="35"/>
      <c r="M9" s="35"/>
      <c r="N9" s="35"/>
      <c r="O9" s="35"/>
      <c r="P9" s="36"/>
    </row>
    <row r="10" spans="1:16" s="4" customFormat="1" ht="45.75" customHeight="1" thickTop="1" thickBot="1" x14ac:dyDescent="0.3">
      <c r="A10" s="67" t="s">
        <v>19</v>
      </c>
      <c r="B10" s="68"/>
      <c r="C10" s="45"/>
      <c r="D10" s="45"/>
      <c r="F10"/>
      <c r="G10"/>
      <c r="H10"/>
      <c r="I10"/>
      <c r="J10"/>
      <c r="K10" s="59"/>
      <c r="L10"/>
      <c r="M10"/>
      <c r="N10"/>
      <c r="O10"/>
      <c r="P10"/>
    </row>
    <row r="11" spans="1:16" s="4" customFormat="1" ht="69.599999999999994" customHeight="1" x14ac:dyDescent="0.25">
      <c r="A11" s="74" t="s">
        <v>33</v>
      </c>
      <c r="B11" s="75"/>
      <c r="C11" s="45"/>
      <c r="D11" s="73" t="s">
        <v>20</v>
      </c>
      <c r="E11" s="73"/>
      <c r="F11" s="73"/>
      <c r="G11" s="73"/>
      <c r="H11" s="73"/>
      <c r="I11" s="73"/>
      <c r="J11" s="73"/>
      <c r="K11" s="73"/>
      <c r="L11" s="73"/>
      <c r="M11" s="73"/>
      <c r="N11" s="55"/>
      <c r="O11" s="55"/>
      <c r="P11"/>
    </row>
    <row r="12" spans="1:16" s="4" customFormat="1" ht="65.25" customHeight="1" x14ac:dyDescent="0.25">
      <c r="A12" s="65" t="s">
        <v>36</v>
      </c>
      <c r="B12" s="66"/>
      <c r="D12" s="73" t="s">
        <v>21</v>
      </c>
      <c r="E12" s="73"/>
      <c r="F12" s="73"/>
      <c r="G12" s="73"/>
      <c r="H12" s="73"/>
      <c r="I12" s="73"/>
      <c r="J12" s="73"/>
      <c r="K12" s="73"/>
      <c r="L12" s="73"/>
      <c r="M12" s="73"/>
      <c r="N12" s="55"/>
      <c r="O12" s="55"/>
      <c r="P12"/>
    </row>
    <row r="13" spans="1:16" s="4" customFormat="1" ht="25.5" customHeight="1" x14ac:dyDescent="0.25">
      <c r="A13" s="69" t="s">
        <v>22</v>
      </c>
      <c r="B13" s="70"/>
      <c r="C13" s="46"/>
      <c r="D13" s="46"/>
      <c r="E13" s="5"/>
      <c r="F13"/>
      <c r="G13"/>
      <c r="H13"/>
      <c r="I13"/>
      <c r="J13"/>
      <c r="K13"/>
      <c r="L13"/>
      <c r="M13"/>
      <c r="N13"/>
      <c r="O13"/>
      <c r="P13"/>
    </row>
    <row r="14" spans="1:16" s="4" customFormat="1" ht="24.75" customHeight="1" x14ac:dyDescent="0.25">
      <c r="A14" s="49" t="s">
        <v>23</v>
      </c>
      <c r="B14" s="52">
        <v>4.7</v>
      </c>
      <c r="C14" s="47"/>
      <c r="D14" s="47"/>
      <c r="E14" s="48"/>
      <c r="F14"/>
      <c r="G14"/>
      <c r="H14"/>
      <c r="I14"/>
      <c r="J14"/>
      <c r="K14"/>
      <c r="L14"/>
      <c r="M14"/>
      <c r="N14"/>
      <c r="O14"/>
      <c r="P14"/>
    </row>
    <row r="15" spans="1:16" s="4" customFormat="1" ht="24.75" customHeight="1" x14ac:dyDescent="0.25">
      <c r="A15" s="49" t="s">
        <v>24</v>
      </c>
      <c r="B15" s="53">
        <v>4.2</v>
      </c>
      <c r="C15" s="47"/>
      <c r="D15" s="47"/>
      <c r="E15" s="48"/>
      <c r="F15"/>
      <c r="G15"/>
      <c r="H15"/>
      <c r="I15"/>
      <c r="J15"/>
      <c r="K15"/>
      <c r="L15"/>
      <c r="M15"/>
      <c r="N15"/>
      <c r="O15"/>
      <c r="P15"/>
    </row>
    <row r="16" spans="1:16" s="4" customFormat="1" ht="24.75" customHeight="1" x14ac:dyDescent="0.25">
      <c r="A16" s="49" t="s">
        <v>25</v>
      </c>
      <c r="B16" s="53">
        <v>3.7</v>
      </c>
      <c r="C16" s="47"/>
      <c r="D16" s="47"/>
      <c r="E16" s="48"/>
      <c r="F16"/>
      <c r="G16"/>
      <c r="H16"/>
      <c r="I16"/>
      <c r="J16"/>
      <c r="K16"/>
      <c r="L16"/>
      <c r="M16"/>
      <c r="N16"/>
      <c r="O16"/>
      <c r="P16"/>
    </row>
    <row r="17" spans="1:16" s="4" customFormat="1" ht="24.75" customHeight="1" thickBot="1" x14ac:dyDescent="0.3">
      <c r="A17" s="49" t="s">
        <v>26</v>
      </c>
      <c r="B17" s="54">
        <v>3.2</v>
      </c>
      <c r="C17" s="47"/>
      <c r="D17" s="47"/>
      <c r="E17" s="48"/>
      <c r="F17"/>
      <c r="G17"/>
      <c r="H17"/>
      <c r="I17"/>
      <c r="J17"/>
      <c r="K17"/>
      <c r="L17"/>
      <c r="M17"/>
      <c r="N17"/>
      <c r="O17"/>
      <c r="P17"/>
    </row>
    <row r="18" spans="1:16" s="4" customFormat="1" ht="93" customHeight="1" thickBot="1" x14ac:dyDescent="0.3">
      <c r="A18" s="63" t="s">
        <v>35</v>
      </c>
      <c r="B18" s="64"/>
      <c r="E18" s="6"/>
      <c r="F18"/>
      <c r="G18"/>
      <c r="H18"/>
      <c r="I18"/>
      <c r="J18"/>
      <c r="K18"/>
      <c r="L18"/>
      <c r="M18"/>
      <c r="N18"/>
      <c r="O18"/>
      <c r="P18"/>
    </row>
    <row r="19" spans="1:16" s="4" customFormat="1" ht="57" customHeight="1" x14ac:dyDescent="0.25">
      <c r="E19" s="5"/>
      <c r="F19" s="6"/>
      <c r="G19" s="5"/>
      <c r="H19" s="7"/>
      <c r="I19" s="7"/>
      <c r="J19" s="6"/>
      <c r="K19" s="7"/>
      <c r="L19" s="7"/>
      <c r="M19" s="7"/>
      <c r="N19" s="7"/>
      <c r="O19" s="7"/>
      <c r="P19" s="7"/>
    </row>
    <row r="20" spans="1:16" s="4" customFormat="1" x14ac:dyDescent="0.25">
      <c r="A20"/>
      <c r="B20"/>
      <c r="C20"/>
      <c r="D20"/>
      <c r="E20" s="5"/>
      <c r="F20" s="6"/>
      <c r="G20" s="5"/>
      <c r="H20" s="7"/>
      <c r="I20" s="7"/>
      <c r="J20" s="6"/>
      <c r="K20" s="7"/>
      <c r="L20" s="7"/>
      <c r="M20" s="7"/>
      <c r="N20" s="7"/>
      <c r="O20" s="7"/>
      <c r="P20" s="7"/>
    </row>
  </sheetData>
  <sheetProtection algorithmName="SHA-512" hashValue="1uyyfPt5J3z8bZi+HZ/QVKpjS0tsbi7HoGBDeCEUa+2ruNRnjIr+eYHOac8zH3ExTfc/EF/ISh6rq8f/ZdDXRw==" saltValue="NcmcVTbAGkZ3N0loXA+QbQ==" spinCount="100000" sheet="1" objects="1" scenarios="1"/>
  <protectedRanges>
    <protectedRange algorithmName="SHA-512" hashValue="EVbPN47EaY+gsEyoyYp/U9hl2TO1K8DOdsD2lbVPqwmyi5silQl2mI3+FifuQVLzgVRVx/yKDLzf/AvZIKoeig==" saltValue="OWRMQ7rbMiguNIrdzNyuow==" spinCount="100000" sqref="L4:L6" name="Temps de repos"/>
    <protectedRange sqref="B14:D17" name="Vitesses de marche"/>
  </protectedRanges>
  <mergeCells count="9">
    <mergeCell ref="K1:P2"/>
    <mergeCell ref="A18:B18"/>
    <mergeCell ref="A12:B12"/>
    <mergeCell ref="A10:B10"/>
    <mergeCell ref="A13:B13"/>
    <mergeCell ref="A1:E1"/>
    <mergeCell ref="D11:M11"/>
    <mergeCell ref="D12:M12"/>
    <mergeCell ref="A11:B11"/>
  </mergeCells>
  <phoneticPr fontId="0" type="noConversion"/>
  <conditionalFormatting sqref="G8:G9">
    <cfRule type="expression" dxfId="5" priority="1">
      <formula>IF($G$9&gt;0.62500055,TRUE)</formula>
    </cfRule>
  </conditionalFormatting>
  <conditionalFormatting sqref="L8">
    <cfRule type="expression" dxfId="4" priority="2">
      <formula>IF($G$9&gt;1.25055,TRUE)</formula>
    </cfRule>
  </conditionalFormatting>
  <pageMargins left="0.75" right="0.75" top="1" bottom="1" header="0.5" footer="0.5"/>
  <pageSetup paperSize="9" scale="4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3DC5B-13EB-4DF9-AC9D-C746BCBECFC5}">
  <sheetPr>
    <pageSetUpPr fitToPage="1"/>
  </sheetPr>
  <dimension ref="A1:P20"/>
  <sheetViews>
    <sheetView zoomScale="60" zoomScaleNormal="60" workbookViewId="0">
      <selection activeCell="D11" sqref="D11:M11"/>
    </sheetView>
  </sheetViews>
  <sheetFormatPr baseColWidth="10" defaultColWidth="9.109375" defaultRowHeight="13.2" x14ac:dyDescent="0.25"/>
  <cols>
    <col min="1" max="1" width="65.44140625" bestFit="1" customWidth="1"/>
    <col min="2" max="2" width="16.33203125" customWidth="1"/>
    <col min="3" max="4" width="13.44140625" customWidth="1"/>
    <col min="5" max="5" width="14.6640625" style="2" customWidth="1"/>
    <col min="6" max="6" width="14.6640625" style="1" customWidth="1"/>
    <col min="7" max="7" width="15.5546875" style="2" customWidth="1"/>
    <col min="8" max="8" width="64.77734375" style="3" bestFit="1" customWidth="1"/>
    <col min="9" max="9" width="17.5546875" style="3" customWidth="1"/>
    <col min="10" max="10" width="14" style="1" customWidth="1"/>
    <col min="11" max="16" width="14" style="3" customWidth="1"/>
  </cols>
  <sheetData>
    <row r="1" spans="1:16" s="4" customFormat="1" ht="66" customHeight="1" thickBot="1" x14ac:dyDescent="0.3">
      <c r="A1" s="71" t="s">
        <v>28</v>
      </c>
      <c r="B1" s="71"/>
      <c r="C1" s="71"/>
      <c r="D1" s="72"/>
      <c r="E1" s="72"/>
      <c r="F1" s="6"/>
      <c r="G1" s="5"/>
      <c r="H1" s="7"/>
      <c r="I1" s="7"/>
      <c r="J1" s="6"/>
      <c r="K1" s="61"/>
      <c r="L1" s="61"/>
      <c r="M1" s="61"/>
      <c r="N1" s="61"/>
      <c r="O1" s="61"/>
      <c r="P1" s="61"/>
    </row>
    <row r="2" spans="1:16" ht="44.25" customHeight="1" thickBot="1" x14ac:dyDescent="0.3">
      <c r="A2" s="11" t="s">
        <v>0</v>
      </c>
      <c r="B2" s="8">
        <v>0.91666666666666663</v>
      </c>
      <c r="C2" s="12">
        <v>42161</v>
      </c>
      <c r="D2" s="38"/>
      <c r="E2" s="37"/>
      <c r="G2" s="13"/>
      <c r="I2" s="9"/>
      <c r="K2" s="62"/>
      <c r="L2" s="62"/>
      <c r="M2" s="62"/>
      <c r="N2" s="62"/>
      <c r="O2" s="62"/>
      <c r="P2" s="62"/>
    </row>
    <row r="3" spans="1:16" s="14" customFormat="1" ht="54.75" customHeight="1" thickBot="1" x14ac:dyDescent="0.3">
      <c r="A3" s="39" t="s">
        <v>1</v>
      </c>
      <c r="B3" s="40" t="s">
        <v>2</v>
      </c>
      <c r="C3" s="41" t="s">
        <v>3</v>
      </c>
      <c r="D3" s="41" t="s">
        <v>4</v>
      </c>
      <c r="E3" s="41" t="s">
        <v>5</v>
      </c>
      <c r="F3" s="40" t="s">
        <v>6</v>
      </c>
      <c r="G3" s="42" t="s">
        <v>7</v>
      </c>
      <c r="H3" s="42" t="s">
        <v>8</v>
      </c>
      <c r="I3" s="41" t="s">
        <v>9</v>
      </c>
      <c r="J3" s="42" t="s">
        <v>10</v>
      </c>
      <c r="K3" s="42" t="s">
        <v>11</v>
      </c>
      <c r="L3" s="42" t="s">
        <v>12</v>
      </c>
      <c r="M3" s="42" t="s">
        <v>13</v>
      </c>
      <c r="N3" s="56" t="s">
        <v>27</v>
      </c>
      <c r="O3" s="56" t="s">
        <v>14</v>
      </c>
      <c r="P3" s="42" t="s">
        <v>15</v>
      </c>
    </row>
    <row r="4" spans="1:16" s="22" customFormat="1" ht="25.5" customHeight="1" thickBot="1" x14ac:dyDescent="0.3">
      <c r="A4" s="15" t="s">
        <v>29</v>
      </c>
      <c r="B4" s="16">
        <v>3</v>
      </c>
      <c r="C4" s="23">
        <v>204</v>
      </c>
      <c r="D4" s="23">
        <v>192</v>
      </c>
      <c r="E4" s="17">
        <v>12.1</v>
      </c>
      <c r="F4" s="43" cm="1">
        <f t="array" ref="F4">INDEX($B$14:$B$17,B4)</f>
        <v>4.3</v>
      </c>
      <c r="G4" s="18">
        <f t="shared" ref="G4:G7" si="0">+E4/F4/24</f>
        <v>0.11724806201550388</v>
      </c>
      <c r="H4" s="15" t="s">
        <v>30</v>
      </c>
      <c r="I4" s="17">
        <f>E4</f>
        <v>12.1</v>
      </c>
      <c r="J4" s="19">
        <f t="shared" ref="J4:J6" si="1">+$E$2+K4</f>
        <v>1.0339147286821706</v>
      </c>
      <c r="K4" s="20">
        <f>+B2+G4</f>
        <v>1.0339147286821706</v>
      </c>
      <c r="L4" s="10">
        <v>1.0416666666666666E-2</v>
      </c>
      <c r="M4" s="20">
        <f t="shared" ref="M4:M6" si="2">+K4+L4</f>
        <v>1.0443313953488373</v>
      </c>
      <c r="N4" s="58">
        <v>0.97222222222222221</v>
      </c>
      <c r="O4" s="57">
        <v>1.0729166666666667</v>
      </c>
      <c r="P4" s="21">
        <f>+G4+L4</f>
        <v>0.12766472868217055</v>
      </c>
    </row>
    <row r="5" spans="1:16" s="22" customFormat="1" ht="25.5" customHeight="1" thickBot="1" x14ac:dyDescent="0.3">
      <c r="A5" s="15" t="s">
        <v>30</v>
      </c>
      <c r="B5" s="23">
        <v>2</v>
      </c>
      <c r="C5" s="23">
        <v>71</v>
      </c>
      <c r="D5" s="23">
        <v>170</v>
      </c>
      <c r="E5" s="24">
        <v>14.12</v>
      </c>
      <c r="F5" s="43" cm="1">
        <f t="array" ref="F5">INDEX($B$14:$B$17,B5)</f>
        <v>4.8</v>
      </c>
      <c r="G5" s="25">
        <f t="shared" si="0"/>
        <v>0.12256944444444444</v>
      </c>
      <c r="H5" s="11" t="s">
        <v>31</v>
      </c>
      <c r="I5" s="24">
        <f t="shared" ref="I5:I6" si="3">I4+E5</f>
        <v>26.22</v>
      </c>
      <c r="J5" s="26">
        <f t="shared" si="1"/>
        <v>1.1669008397932819</v>
      </c>
      <c r="K5" s="27">
        <f t="shared" ref="K5:K6" si="4">+M4+G5</f>
        <v>1.1669008397932819</v>
      </c>
      <c r="L5" s="10">
        <v>6.9444444444444441E-3</v>
      </c>
      <c r="M5" s="27">
        <f t="shared" si="2"/>
        <v>1.1738452842377263</v>
      </c>
      <c r="N5" s="58">
        <v>1.0555555555555556</v>
      </c>
      <c r="O5" s="57">
        <v>1.2326388888888888</v>
      </c>
      <c r="P5" s="28">
        <f t="shared" ref="P5:P7" si="5">+P4+G5+L5</f>
        <v>0.25717861757105942</v>
      </c>
    </row>
    <row r="6" spans="1:16" s="22" customFormat="1" ht="25.5" customHeight="1" thickBot="1" x14ac:dyDescent="0.3">
      <c r="A6" s="11" t="s">
        <v>31</v>
      </c>
      <c r="B6" s="23">
        <v>2</v>
      </c>
      <c r="C6" s="23">
        <v>288</v>
      </c>
      <c r="D6" s="23">
        <v>209</v>
      </c>
      <c r="E6" s="24">
        <v>13.7</v>
      </c>
      <c r="F6" s="43" cm="1">
        <f t="array" ref="F6">INDEX($B$14:$B$17,B6)</f>
        <v>4.8</v>
      </c>
      <c r="G6" s="25">
        <f t="shared" si="0"/>
        <v>0.1189236111111111</v>
      </c>
      <c r="H6" s="11" t="s">
        <v>34</v>
      </c>
      <c r="I6" s="24">
        <f t="shared" si="3"/>
        <v>39.92</v>
      </c>
      <c r="J6" s="26">
        <f t="shared" si="1"/>
        <v>1.2927688953488374</v>
      </c>
      <c r="K6" s="27">
        <f t="shared" si="4"/>
        <v>1.2927688953488374</v>
      </c>
      <c r="L6" s="10">
        <v>1.0416666666666666E-2</v>
      </c>
      <c r="M6" s="27">
        <f t="shared" si="2"/>
        <v>1.3031855620155042</v>
      </c>
      <c r="N6" s="58">
        <v>0.1388888888888889</v>
      </c>
      <c r="O6" s="57">
        <v>1.4166666666666665</v>
      </c>
      <c r="P6" s="28">
        <f t="shared" si="5"/>
        <v>0.38651889534883721</v>
      </c>
    </row>
    <row r="7" spans="1:16" s="22" customFormat="1" ht="25.5" customHeight="1" thickBot="1" x14ac:dyDescent="0.3">
      <c r="A7" s="11" t="s">
        <v>34</v>
      </c>
      <c r="B7" s="23">
        <v>4</v>
      </c>
      <c r="C7" s="23">
        <v>110</v>
      </c>
      <c r="D7" s="23">
        <v>205</v>
      </c>
      <c r="E7" s="24">
        <v>10.1</v>
      </c>
      <c r="F7" s="43" cm="1">
        <f t="array" ref="F7">INDEX($B$14:$B$17,B7)</f>
        <v>3.7</v>
      </c>
      <c r="G7" s="25">
        <f t="shared" si="0"/>
        <v>0.11373873873873873</v>
      </c>
      <c r="H7" s="11" t="s">
        <v>32</v>
      </c>
      <c r="I7" s="24">
        <f>I6+E7</f>
        <v>50.02</v>
      </c>
      <c r="J7" s="26">
        <f>+$E$2+K7</f>
        <v>1.4169243007542429</v>
      </c>
      <c r="K7" s="27">
        <f>M6+G7</f>
        <v>1.4169243007542429</v>
      </c>
      <c r="L7" s="60"/>
      <c r="M7" s="57"/>
      <c r="N7" s="58">
        <v>1.2118055555555556</v>
      </c>
      <c r="O7" s="57">
        <v>1.5416666666666665</v>
      </c>
      <c r="P7" s="28">
        <f t="shared" si="5"/>
        <v>0.50025763408757595</v>
      </c>
    </row>
    <row r="8" spans="1:16" s="22" customFormat="1" ht="35.4" customHeight="1" thickTop="1" thickBot="1" x14ac:dyDescent="0.3">
      <c r="A8" s="29"/>
      <c r="B8" s="30"/>
      <c r="C8" s="30"/>
      <c r="D8" s="30"/>
      <c r="E8" s="31"/>
      <c r="F8" s="32" t="s">
        <v>16</v>
      </c>
      <c r="G8" s="44">
        <f>SUM(G4:G7)</f>
        <v>0.47247985630979816</v>
      </c>
      <c r="H8" s="34"/>
      <c r="I8" s="31"/>
      <c r="J8" s="35"/>
      <c r="K8" s="34" t="s">
        <v>17</v>
      </c>
      <c r="L8" s="33">
        <f>SUM(L4:L6)</f>
        <v>2.7777777777777776E-2</v>
      </c>
      <c r="M8" s="35"/>
      <c r="N8" s="35"/>
      <c r="O8" s="35"/>
      <c r="P8" s="36"/>
    </row>
    <row r="9" spans="1:16" s="22" customFormat="1" ht="32.25" customHeight="1" thickTop="1" thickBot="1" x14ac:dyDescent="0.3">
      <c r="B9" s="30"/>
      <c r="C9" s="30"/>
      <c r="D9" s="30"/>
      <c r="E9" s="31"/>
      <c r="F9" s="32" t="s">
        <v>18</v>
      </c>
      <c r="G9" s="44">
        <f>+G8+L8</f>
        <v>0.50025763408757595</v>
      </c>
      <c r="H9" s="35"/>
      <c r="I9" s="31"/>
      <c r="J9" s="35"/>
      <c r="K9" s="35"/>
      <c r="L9" s="35"/>
      <c r="M9" s="35"/>
      <c r="N9" s="35"/>
      <c r="O9" s="35"/>
      <c r="P9" s="36"/>
    </row>
    <row r="10" spans="1:16" s="4" customFormat="1" ht="45.75" customHeight="1" thickTop="1" thickBot="1" x14ac:dyDescent="0.3">
      <c r="A10" s="67" t="s">
        <v>19</v>
      </c>
      <c r="B10" s="68"/>
      <c r="C10" s="45"/>
      <c r="D10" s="45"/>
      <c r="F10"/>
      <c r="G10"/>
      <c r="H10"/>
      <c r="I10"/>
      <c r="J10"/>
      <c r="K10" s="59"/>
      <c r="L10"/>
      <c r="M10"/>
      <c r="N10"/>
      <c r="O10"/>
      <c r="P10"/>
    </row>
    <row r="11" spans="1:16" s="4" customFormat="1" ht="103.95" customHeight="1" x14ac:dyDescent="0.25">
      <c r="A11" s="50" t="s">
        <v>33</v>
      </c>
      <c r="B11" s="51"/>
      <c r="C11" s="45"/>
      <c r="D11" s="73" t="s">
        <v>20</v>
      </c>
      <c r="E11" s="73"/>
      <c r="F11" s="73"/>
      <c r="G11" s="73"/>
      <c r="H11" s="73"/>
      <c r="I11" s="73"/>
      <c r="J11" s="73"/>
      <c r="K11" s="73"/>
      <c r="L11" s="73"/>
      <c r="M11" s="73"/>
      <c r="N11" s="55"/>
      <c r="O11" s="55"/>
      <c r="P11"/>
    </row>
    <row r="12" spans="1:16" s="4" customFormat="1" ht="65.25" customHeight="1" x14ac:dyDescent="0.25">
      <c r="A12" s="65" t="s">
        <v>36</v>
      </c>
      <c r="B12" s="66"/>
      <c r="D12" s="73" t="s">
        <v>21</v>
      </c>
      <c r="E12" s="73"/>
      <c r="F12" s="73"/>
      <c r="G12" s="73"/>
      <c r="H12" s="73"/>
      <c r="I12" s="73"/>
      <c r="J12" s="73"/>
      <c r="K12" s="73"/>
      <c r="L12" s="73"/>
      <c r="M12" s="73"/>
      <c r="N12" s="55"/>
      <c r="O12" s="55"/>
      <c r="P12"/>
    </row>
    <row r="13" spans="1:16" s="4" customFormat="1" ht="25.5" customHeight="1" x14ac:dyDescent="0.25">
      <c r="A13" s="69" t="s">
        <v>22</v>
      </c>
      <c r="B13" s="70"/>
      <c r="C13" s="46"/>
      <c r="D13" s="46"/>
      <c r="E13" s="5"/>
      <c r="F13"/>
      <c r="G13"/>
      <c r="H13"/>
      <c r="I13"/>
      <c r="J13"/>
      <c r="K13"/>
      <c r="L13"/>
      <c r="M13"/>
      <c r="N13"/>
      <c r="O13"/>
      <c r="P13"/>
    </row>
    <row r="14" spans="1:16" s="4" customFormat="1" ht="24.75" customHeight="1" x14ac:dyDescent="0.25">
      <c r="A14" s="49" t="s">
        <v>23</v>
      </c>
      <c r="B14" s="52">
        <v>5.2</v>
      </c>
      <c r="C14" s="47"/>
      <c r="D14" s="47"/>
      <c r="E14" s="48"/>
      <c r="F14"/>
      <c r="G14"/>
      <c r="H14"/>
      <c r="I14"/>
      <c r="J14"/>
      <c r="K14"/>
      <c r="L14"/>
      <c r="M14"/>
      <c r="N14"/>
      <c r="O14"/>
      <c r="P14"/>
    </row>
    <row r="15" spans="1:16" s="4" customFormat="1" ht="24.75" customHeight="1" x14ac:dyDescent="0.25">
      <c r="A15" s="49" t="s">
        <v>24</v>
      </c>
      <c r="B15" s="53">
        <v>4.8</v>
      </c>
      <c r="C15" s="47"/>
      <c r="D15" s="47"/>
      <c r="E15" s="48"/>
      <c r="F15"/>
      <c r="G15"/>
      <c r="H15"/>
      <c r="I15"/>
      <c r="J15"/>
      <c r="K15"/>
      <c r="L15"/>
      <c r="M15"/>
      <c r="N15"/>
      <c r="O15"/>
      <c r="P15"/>
    </row>
    <row r="16" spans="1:16" s="4" customFormat="1" ht="24.75" customHeight="1" x14ac:dyDescent="0.25">
      <c r="A16" s="49" t="s">
        <v>25</v>
      </c>
      <c r="B16" s="53">
        <v>4.3</v>
      </c>
      <c r="C16" s="47"/>
      <c r="D16" s="47"/>
      <c r="E16" s="48"/>
      <c r="F16"/>
      <c r="G16"/>
      <c r="H16"/>
      <c r="I16"/>
      <c r="J16"/>
      <c r="K16"/>
      <c r="L16"/>
      <c r="M16"/>
      <c r="N16"/>
      <c r="O16"/>
      <c r="P16"/>
    </row>
    <row r="17" spans="1:16" s="4" customFormat="1" ht="24.75" customHeight="1" thickBot="1" x14ac:dyDescent="0.3">
      <c r="A17" s="49" t="s">
        <v>26</v>
      </c>
      <c r="B17" s="54">
        <v>3.7</v>
      </c>
      <c r="C17" s="47"/>
      <c r="D17" s="47"/>
      <c r="E17" s="48"/>
      <c r="F17"/>
      <c r="G17"/>
      <c r="H17"/>
      <c r="I17"/>
      <c r="J17"/>
      <c r="K17"/>
      <c r="L17"/>
      <c r="M17"/>
      <c r="N17"/>
      <c r="O17"/>
      <c r="P17"/>
    </row>
    <row r="18" spans="1:16" s="4" customFormat="1" ht="93" customHeight="1" thickBot="1" x14ac:dyDescent="0.3">
      <c r="A18" s="63" t="s">
        <v>35</v>
      </c>
      <c r="B18" s="64"/>
      <c r="E18" s="6"/>
      <c r="F18"/>
      <c r="G18"/>
      <c r="H18"/>
      <c r="I18"/>
      <c r="J18"/>
      <c r="K18"/>
      <c r="L18"/>
      <c r="M18"/>
      <c r="N18"/>
      <c r="O18"/>
      <c r="P18"/>
    </row>
    <row r="19" spans="1:16" s="4" customFormat="1" ht="57" customHeight="1" x14ac:dyDescent="0.25">
      <c r="E19" s="5"/>
      <c r="F19" s="6"/>
      <c r="G19" s="5"/>
      <c r="H19" s="7"/>
      <c r="I19" s="7"/>
      <c r="J19" s="6"/>
      <c r="K19" s="7"/>
      <c r="L19" s="7"/>
      <c r="M19" s="7"/>
      <c r="N19" s="7"/>
      <c r="O19" s="7"/>
      <c r="P19" s="7"/>
    </row>
    <row r="20" spans="1:16" s="4" customFormat="1" x14ac:dyDescent="0.25">
      <c r="A20"/>
      <c r="B20"/>
      <c r="C20"/>
      <c r="D20"/>
      <c r="E20" s="5"/>
      <c r="F20" s="6"/>
      <c r="G20" s="5"/>
      <c r="H20" s="7"/>
      <c r="I20" s="7"/>
      <c r="J20" s="6"/>
      <c r="K20" s="7"/>
      <c r="L20" s="7"/>
      <c r="M20" s="7"/>
      <c r="N20" s="7"/>
      <c r="O20" s="7"/>
      <c r="P20" s="7"/>
    </row>
  </sheetData>
  <sheetProtection algorithmName="SHA-512" hashValue="ZR2aS7Q06XscPq81OmXLrAjEKKi8K9bRgg66QzjnclnaubwXWx1RnhXNocohviO3m5ivWkpHmgnK1mAG9q0kdw==" saltValue="Nnmyvtlwow3sZZISvCzVNA==" spinCount="100000" sheet="1" objects="1" scenarios="1"/>
  <protectedRanges>
    <protectedRange algorithmName="SHA-512" hashValue="+ThI/ROSwg1MBmi9WWJHU8L7UMemLtyoolrnfX3chUg8iSlONCb6ieVD1ZrorXWhoDEVoOBvz4+2+dQZ+j5OlQ==" saltValue="5p7Eheem+gXry2o90tlwUQ==" spinCount="100000" sqref="L4:L6" name="Temps de repos"/>
    <protectedRange sqref="B14:D17" name="Vitesses de marche"/>
  </protectedRanges>
  <mergeCells count="8">
    <mergeCell ref="A13:B13"/>
    <mergeCell ref="A18:B18"/>
    <mergeCell ref="A1:E1"/>
    <mergeCell ref="K1:P2"/>
    <mergeCell ref="A10:B10"/>
    <mergeCell ref="D11:M11"/>
    <mergeCell ref="A12:B12"/>
    <mergeCell ref="D12:M12"/>
  </mergeCells>
  <conditionalFormatting sqref="G8:G9">
    <cfRule type="expression" dxfId="3" priority="2">
      <formula>IF($G$9&gt;0.62500055,TRUE)</formula>
    </cfRule>
  </conditionalFormatting>
  <conditionalFormatting sqref="L8">
    <cfRule type="expression" dxfId="2" priority="1">
      <formula>IF($G$9&gt;1.25055,TRUE)</formula>
    </cfRule>
  </conditionalFormatting>
  <pageMargins left="0.75" right="0.75" top="1" bottom="1" header="0.5" footer="0.5"/>
  <pageSetup paperSize="9" scale="4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05A9A-AEA8-4D95-ACCA-EA90D85B7A24}">
  <sheetPr>
    <pageSetUpPr fitToPage="1"/>
  </sheetPr>
  <dimension ref="A1:P20"/>
  <sheetViews>
    <sheetView zoomScale="60" zoomScaleNormal="60" workbookViewId="0">
      <selection activeCell="D11" sqref="D11:M11"/>
    </sheetView>
  </sheetViews>
  <sheetFormatPr baseColWidth="10" defaultColWidth="9.109375" defaultRowHeight="13.2" x14ac:dyDescent="0.25"/>
  <cols>
    <col min="1" max="1" width="65.44140625" bestFit="1" customWidth="1"/>
    <col min="2" max="2" width="16.33203125" customWidth="1"/>
    <col min="3" max="4" width="13.44140625" customWidth="1"/>
    <col min="5" max="5" width="14.6640625" style="2" customWidth="1"/>
    <col min="6" max="6" width="14.6640625" style="1" customWidth="1"/>
    <col min="7" max="7" width="15.5546875" style="2" customWidth="1"/>
    <col min="8" max="8" width="64.77734375" style="3" bestFit="1" customWidth="1"/>
    <col min="9" max="9" width="17.5546875" style="3" customWidth="1"/>
    <col min="10" max="10" width="14" style="1" customWidth="1"/>
    <col min="11" max="14" width="14" style="3" customWidth="1"/>
    <col min="15" max="15" width="15.88671875" style="3" customWidth="1"/>
    <col min="16" max="16" width="14" style="3" customWidth="1"/>
  </cols>
  <sheetData>
    <row r="1" spans="1:16" s="4" customFormat="1" ht="66" customHeight="1" thickBot="1" x14ac:dyDescent="0.3">
      <c r="A1" s="71" t="s">
        <v>28</v>
      </c>
      <c r="B1" s="71"/>
      <c r="C1" s="71"/>
      <c r="D1" s="72"/>
      <c r="E1" s="72"/>
      <c r="F1" s="6"/>
      <c r="G1" s="5"/>
      <c r="H1" s="7"/>
      <c r="I1" s="7"/>
      <c r="J1" s="6"/>
      <c r="K1" s="61"/>
      <c r="L1" s="61"/>
      <c r="M1" s="61"/>
      <c r="N1" s="61"/>
      <c r="O1" s="61"/>
      <c r="P1" s="61"/>
    </row>
    <row r="2" spans="1:16" ht="44.25" customHeight="1" thickBot="1" x14ac:dyDescent="0.3">
      <c r="A2" s="11" t="s">
        <v>0</v>
      </c>
      <c r="B2" s="8">
        <v>0.91666666666666663</v>
      </c>
      <c r="C2" s="12">
        <v>42161</v>
      </c>
      <c r="D2" s="38"/>
      <c r="E2" s="37"/>
      <c r="G2" s="13"/>
      <c r="I2" s="9"/>
      <c r="K2" s="62"/>
      <c r="L2" s="62"/>
      <c r="M2" s="62"/>
      <c r="N2" s="62"/>
      <c r="O2" s="62"/>
      <c r="P2" s="62"/>
    </row>
    <row r="3" spans="1:16" s="14" customFormat="1" ht="54.75" customHeight="1" thickBot="1" x14ac:dyDescent="0.3">
      <c r="A3" s="39" t="s">
        <v>1</v>
      </c>
      <c r="B3" s="40" t="s">
        <v>2</v>
      </c>
      <c r="C3" s="41" t="s">
        <v>3</v>
      </c>
      <c r="D3" s="41" t="s">
        <v>4</v>
      </c>
      <c r="E3" s="41" t="s">
        <v>5</v>
      </c>
      <c r="F3" s="40" t="s">
        <v>6</v>
      </c>
      <c r="G3" s="42" t="s">
        <v>7</v>
      </c>
      <c r="H3" s="42" t="s">
        <v>8</v>
      </c>
      <c r="I3" s="41" t="s">
        <v>9</v>
      </c>
      <c r="J3" s="42" t="s">
        <v>10</v>
      </c>
      <c r="K3" s="42" t="s">
        <v>11</v>
      </c>
      <c r="L3" s="42" t="s">
        <v>12</v>
      </c>
      <c r="M3" s="42" t="s">
        <v>13</v>
      </c>
      <c r="N3" s="56" t="s">
        <v>27</v>
      </c>
      <c r="O3" s="56" t="s">
        <v>14</v>
      </c>
      <c r="P3" s="42" t="s">
        <v>15</v>
      </c>
    </row>
    <row r="4" spans="1:16" s="22" customFormat="1" ht="25.5" customHeight="1" thickBot="1" x14ac:dyDescent="0.3">
      <c r="A4" s="15" t="s">
        <v>29</v>
      </c>
      <c r="B4" s="16">
        <v>3</v>
      </c>
      <c r="C4" s="23">
        <v>204</v>
      </c>
      <c r="D4" s="23">
        <v>192</v>
      </c>
      <c r="E4" s="17">
        <v>12.1</v>
      </c>
      <c r="F4" s="43" cm="1">
        <f t="array" ref="F4">INDEX($B$14:$B$17,B4)</f>
        <v>7</v>
      </c>
      <c r="G4" s="18">
        <f t="shared" ref="G4:G6" si="0">+E4/F4/24</f>
        <v>7.2023809523809518E-2</v>
      </c>
      <c r="H4" s="15" t="s">
        <v>30</v>
      </c>
      <c r="I4" s="17">
        <f>E4</f>
        <v>12.1</v>
      </c>
      <c r="J4" s="19">
        <f t="shared" ref="J4:J6" si="1">+$E$2+K4</f>
        <v>0.98869047619047612</v>
      </c>
      <c r="K4" s="20">
        <f>+B2+G4</f>
        <v>0.98869047619047612</v>
      </c>
      <c r="L4" s="10">
        <v>0</v>
      </c>
      <c r="M4" s="20">
        <f t="shared" ref="M4:M6" si="2">+K4+L4</f>
        <v>0.98869047619047612</v>
      </c>
      <c r="N4" s="58">
        <v>0.97222222222222221</v>
      </c>
      <c r="O4" s="57">
        <v>1.0729166666666667</v>
      </c>
      <c r="P4" s="21">
        <f>+G4+L4</f>
        <v>7.2023809523809518E-2</v>
      </c>
    </row>
    <row r="5" spans="1:16" s="22" customFormat="1" ht="25.5" customHeight="1" thickBot="1" x14ac:dyDescent="0.3">
      <c r="A5" s="15" t="s">
        <v>30</v>
      </c>
      <c r="B5" s="23">
        <v>2</v>
      </c>
      <c r="C5" s="23">
        <v>71</v>
      </c>
      <c r="D5" s="23">
        <v>170</v>
      </c>
      <c r="E5" s="24">
        <v>14.12</v>
      </c>
      <c r="F5" s="43" cm="1">
        <f t="array" ref="F5">INDEX($B$14:$B$17,B5)</f>
        <v>7.5</v>
      </c>
      <c r="G5" s="25">
        <f t="shared" si="0"/>
        <v>7.8444444444444442E-2</v>
      </c>
      <c r="H5" s="11" t="s">
        <v>31</v>
      </c>
      <c r="I5" s="24">
        <f t="shared" ref="I5:I6" si="3">I4+E5</f>
        <v>26.22</v>
      </c>
      <c r="J5" s="26">
        <f t="shared" si="1"/>
        <v>1.0671349206349205</v>
      </c>
      <c r="K5" s="27">
        <f t="shared" ref="K5:K6" si="4">+M4+G5</f>
        <v>1.0671349206349205</v>
      </c>
      <c r="L5" s="10">
        <v>3.472222222222222E-3</v>
      </c>
      <c r="M5" s="27">
        <f t="shared" si="2"/>
        <v>1.0706071428571429</v>
      </c>
      <c r="N5" s="58">
        <v>1.0555555555555556</v>
      </c>
      <c r="O5" s="57">
        <v>1.2326388888888888</v>
      </c>
      <c r="P5" s="28">
        <f t="shared" ref="P5:P7" si="5">+P4+G5+L5</f>
        <v>0.15394047619047618</v>
      </c>
    </row>
    <row r="6" spans="1:16" s="22" customFormat="1" ht="25.5" customHeight="1" thickBot="1" x14ac:dyDescent="0.3">
      <c r="A6" s="11" t="s">
        <v>31</v>
      </c>
      <c r="B6" s="23">
        <v>2</v>
      </c>
      <c r="C6" s="23">
        <v>288</v>
      </c>
      <c r="D6" s="23">
        <v>209</v>
      </c>
      <c r="E6" s="24">
        <v>13.7</v>
      </c>
      <c r="F6" s="43" cm="1">
        <f t="array" ref="F6">INDEX($B$14:$B$17,B6)</f>
        <v>7.5</v>
      </c>
      <c r="G6" s="25">
        <f t="shared" si="0"/>
        <v>7.6111111111111115E-2</v>
      </c>
      <c r="H6" s="11" t="s">
        <v>34</v>
      </c>
      <c r="I6" s="24">
        <f t="shared" si="3"/>
        <v>39.92</v>
      </c>
      <c r="J6" s="26">
        <f t="shared" si="1"/>
        <v>1.1467182539682539</v>
      </c>
      <c r="K6" s="27">
        <f t="shared" si="4"/>
        <v>1.1467182539682539</v>
      </c>
      <c r="L6" s="10">
        <v>3.472222222222222E-3</v>
      </c>
      <c r="M6" s="27">
        <f t="shared" si="2"/>
        <v>1.1501904761904762</v>
      </c>
      <c r="N6" s="58">
        <v>0.1388888888888889</v>
      </c>
      <c r="O6" s="57">
        <v>1.4166666666666665</v>
      </c>
      <c r="P6" s="28">
        <f t="shared" si="5"/>
        <v>0.23352380952380952</v>
      </c>
    </row>
    <row r="7" spans="1:16" s="22" customFormat="1" ht="25.5" customHeight="1" thickBot="1" x14ac:dyDescent="0.3">
      <c r="A7" s="11" t="s">
        <v>34</v>
      </c>
      <c r="B7" s="23">
        <v>4</v>
      </c>
      <c r="C7" s="23">
        <v>110</v>
      </c>
      <c r="D7" s="23">
        <v>205</v>
      </c>
      <c r="E7" s="24">
        <v>10.1</v>
      </c>
      <c r="F7" s="43" cm="1">
        <f t="array" ref="F7">INDEX($B$14:$B$17,B7)</f>
        <v>6.5</v>
      </c>
      <c r="G7" s="25">
        <f>+E7/F7/24</f>
        <v>6.4743589743589749E-2</v>
      </c>
      <c r="H7" s="11" t="s">
        <v>32</v>
      </c>
      <c r="I7" s="24">
        <f>I6+E7</f>
        <v>50.02</v>
      </c>
      <c r="J7" s="26">
        <f>+$E$2+K7</f>
        <v>1.2149340659340659</v>
      </c>
      <c r="K7" s="27">
        <f>M6+G7</f>
        <v>1.2149340659340659</v>
      </c>
      <c r="L7" s="60"/>
      <c r="M7" s="57"/>
      <c r="N7" s="58">
        <v>1.2118055555555556</v>
      </c>
      <c r="O7" s="57">
        <v>1.5416666666666665</v>
      </c>
      <c r="P7" s="28">
        <f t="shared" si="5"/>
        <v>0.29826739926739926</v>
      </c>
    </row>
    <row r="8" spans="1:16" s="22" customFormat="1" ht="35.4" customHeight="1" thickTop="1" thickBot="1" x14ac:dyDescent="0.3">
      <c r="A8" s="29"/>
      <c r="B8" s="30"/>
      <c r="C8" s="30"/>
      <c r="D8" s="30"/>
      <c r="E8" s="31"/>
      <c r="F8" s="32" t="s">
        <v>16</v>
      </c>
      <c r="G8" s="44">
        <f>SUM(G4:G7)</f>
        <v>0.29132295482295484</v>
      </c>
      <c r="H8" s="34"/>
      <c r="I8" s="31"/>
      <c r="J8" s="35"/>
      <c r="K8" s="34" t="s">
        <v>17</v>
      </c>
      <c r="L8" s="33">
        <f>SUM(L4:L6)</f>
        <v>6.9444444444444441E-3</v>
      </c>
      <c r="M8" s="35"/>
      <c r="N8" s="35"/>
      <c r="O8" s="35"/>
      <c r="P8" s="36"/>
    </row>
    <row r="9" spans="1:16" s="22" customFormat="1" ht="32.25" customHeight="1" thickTop="1" thickBot="1" x14ac:dyDescent="0.3">
      <c r="B9" s="30"/>
      <c r="C9" s="30"/>
      <c r="D9" s="30"/>
      <c r="E9" s="31"/>
      <c r="F9" s="32" t="s">
        <v>18</v>
      </c>
      <c r="G9" s="44">
        <f>+G8+L8</f>
        <v>0.29826739926739926</v>
      </c>
      <c r="H9" s="35"/>
      <c r="I9" s="31"/>
      <c r="J9" s="35"/>
      <c r="K9" s="35"/>
      <c r="L9" s="35"/>
      <c r="M9" s="35"/>
      <c r="N9" s="35"/>
      <c r="O9" s="35"/>
      <c r="P9" s="36"/>
    </row>
    <row r="10" spans="1:16" s="4" customFormat="1" ht="45.75" customHeight="1" thickTop="1" thickBot="1" x14ac:dyDescent="0.3">
      <c r="A10" s="67" t="s">
        <v>19</v>
      </c>
      <c r="B10" s="68"/>
      <c r="C10" s="45"/>
      <c r="D10" s="45"/>
      <c r="F10"/>
      <c r="G10"/>
      <c r="H10"/>
      <c r="I10"/>
      <c r="J10"/>
      <c r="K10" s="59"/>
      <c r="L10"/>
      <c r="M10"/>
      <c r="N10"/>
      <c r="O10"/>
      <c r="P10"/>
    </row>
    <row r="11" spans="1:16" s="4" customFormat="1" ht="103.95" customHeight="1" x14ac:dyDescent="0.25">
      <c r="A11" s="50" t="s">
        <v>33</v>
      </c>
      <c r="B11" s="51"/>
      <c r="C11" s="45"/>
      <c r="D11" s="73" t="s">
        <v>20</v>
      </c>
      <c r="E11" s="73"/>
      <c r="F11" s="73"/>
      <c r="G11" s="73"/>
      <c r="H11" s="73"/>
      <c r="I11" s="73"/>
      <c r="J11" s="73"/>
      <c r="K11" s="73"/>
      <c r="L11" s="73"/>
      <c r="M11" s="73"/>
      <c r="N11" s="55"/>
      <c r="O11" s="55"/>
      <c r="P11"/>
    </row>
    <row r="12" spans="1:16" s="4" customFormat="1" ht="65.25" customHeight="1" x14ac:dyDescent="0.25">
      <c r="A12" s="65" t="s">
        <v>36</v>
      </c>
      <c r="B12" s="66"/>
      <c r="D12" s="73" t="s">
        <v>21</v>
      </c>
      <c r="E12" s="73"/>
      <c r="F12" s="73"/>
      <c r="G12" s="73"/>
      <c r="H12" s="73"/>
      <c r="I12" s="73"/>
      <c r="J12" s="73"/>
      <c r="K12" s="73"/>
      <c r="L12" s="73"/>
      <c r="M12" s="73"/>
      <c r="N12" s="55"/>
      <c r="O12" s="55"/>
      <c r="P12"/>
    </row>
    <row r="13" spans="1:16" s="4" customFormat="1" ht="25.5" customHeight="1" x14ac:dyDescent="0.25">
      <c r="A13" s="69" t="s">
        <v>22</v>
      </c>
      <c r="B13" s="70"/>
      <c r="C13" s="46"/>
      <c r="D13" s="46"/>
      <c r="E13" s="5"/>
      <c r="F13"/>
      <c r="G13"/>
      <c r="H13"/>
      <c r="I13"/>
      <c r="J13"/>
      <c r="K13"/>
      <c r="L13"/>
      <c r="M13"/>
      <c r="N13"/>
      <c r="O13"/>
      <c r="P13"/>
    </row>
    <row r="14" spans="1:16" s="4" customFormat="1" ht="24.75" customHeight="1" x14ac:dyDescent="0.25">
      <c r="A14" s="49" t="s">
        <v>23</v>
      </c>
      <c r="B14" s="52">
        <v>8</v>
      </c>
      <c r="C14" s="47"/>
      <c r="D14" s="47"/>
      <c r="E14" s="48"/>
      <c r="F14"/>
      <c r="G14"/>
      <c r="H14"/>
      <c r="I14"/>
      <c r="J14"/>
      <c r="K14"/>
      <c r="L14"/>
      <c r="M14"/>
      <c r="N14"/>
      <c r="O14"/>
      <c r="P14"/>
    </row>
    <row r="15" spans="1:16" s="4" customFormat="1" ht="24.75" customHeight="1" x14ac:dyDescent="0.25">
      <c r="A15" s="49" t="s">
        <v>24</v>
      </c>
      <c r="B15" s="53">
        <v>7.5</v>
      </c>
      <c r="C15" s="47"/>
      <c r="D15" s="47"/>
      <c r="E15" s="48"/>
      <c r="F15"/>
      <c r="G15"/>
      <c r="H15"/>
      <c r="I15"/>
      <c r="J15"/>
      <c r="K15"/>
      <c r="L15"/>
      <c r="M15"/>
      <c r="N15"/>
      <c r="O15"/>
      <c r="P15"/>
    </row>
    <row r="16" spans="1:16" s="4" customFormat="1" ht="24.75" customHeight="1" x14ac:dyDescent="0.25">
      <c r="A16" s="49" t="s">
        <v>25</v>
      </c>
      <c r="B16" s="53">
        <v>7</v>
      </c>
      <c r="C16" s="47"/>
      <c r="D16" s="47"/>
      <c r="E16" s="48"/>
      <c r="F16"/>
      <c r="G16"/>
      <c r="H16"/>
      <c r="I16"/>
      <c r="J16"/>
      <c r="K16"/>
      <c r="L16"/>
      <c r="M16"/>
      <c r="N16"/>
      <c r="O16"/>
      <c r="P16"/>
    </row>
    <row r="17" spans="1:16" s="4" customFormat="1" ht="24.75" customHeight="1" thickBot="1" x14ac:dyDescent="0.3">
      <c r="A17" s="49" t="s">
        <v>26</v>
      </c>
      <c r="B17" s="54">
        <v>6.5</v>
      </c>
      <c r="C17" s="47"/>
      <c r="D17" s="47"/>
      <c r="E17" s="48"/>
      <c r="F17"/>
      <c r="G17"/>
      <c r="H17"/>
      <c r="I17"/>
      <c r="J17"/>
      <c r="K17"/>
      <c r="L17"/>
      <c r="M17"/>
      <c r="N17"/>
      <c r="O17"/>
      <c r="P17"/>
    </row>
    <row r="18" spans="1:16" s="4" customFormat="1" ht="93" customHeight="1" thickBot="1" x14ac:dyDescent="0.3">
      <c r="A18" s="63" t="s">
        <v>35</v>
      </c>
      <c r="B18" s="64"/>
      <c r="E18" s="6"/>
      <c r="F18"/>
      <c r="G18"/>
      <c r="H18"/>
      <c r="I18"/>
      <c r="J18"/>
      <c r="K18"/>
      <c r="L18"/>
      <c r="M18"/>
      <c r="N18"/>
      <c r="O18"/>
      <c r="P18"/>
    </row>
    <row r="19" spans="1:16" s="4" customFormat="1" ht="57" customHeight="1" x14ac:dyDescent="0.25">
      <c r="E19" s="5"/>
      <c r="F19" s="6"/>
      <c r="G19" s="5"/>
      <c r="H19" s="7"/>
      <c r="I19" s="7"/>
      <c r="J19" s="6"/>
      <c r="K19" s="7"/>
      <c r="L19" s="7"/>
      <c r="M19" s="7"/>
      <c r="N19" s="7"/>
      <c r="O19" s="7"/>
      <c r="P19" s="7"/>
    </row>
    <row r="20" spans="1:16" s="4" customFormat="1" x14ac:dyDescent="0.25">
      <c r="A20"/>
      <c r="B20"/>
      <c r="C20"/>
      <c r="D20"/>
      <c r="E20" s="5"/>
      <c r="F20" s="6"/>
      <c r="G20" s="5"/>
      <c r="H20" s="7"/>
      <c r="I20" s="7"/>
      <c r="J20" s="6"/>
      <c r="K20" s="7"/>
      <c r="L20" s="7"/>
      <c r="M20" s="7"/>
      <c r="N20" s="7"/>
      <c r="O20" s="7"/>
      <c r="P20" s="7"/>
    </row>
  </sheetData>
  <sheetProtection algorithmName="SHA-512" hashValue="uHJZ0I71PyigFiExK9nXGAeHSO63yz866VOIcu0oe0MQf1NZwI9VEI4Dus64+lZ88ClX6eg5+YIIHgDUZAMyTQ==" saltValue="y2YdTecZMSqUomy2+wE0MQ==" spinCount="100000" sheet="1" objects="1" scenarios="1"/>
  <protectedRanges>
    <protectedRange algorithmName="SHA-512" hashValue="s8uWrZuMC3Ton27s/f8AyrRrP3mImdCW//feKRPQ50DXKjPS4t+utAtSAQi5mW0vAu2LXTnph1tuxNmFiHUc/w==" saltValue="EkVaO++5aciUrXS/ef38Yg==" spinCount="100000" sqref="L4:L6" name="Temps de repos"/>
    <protectedRange sqref="B14:D17" name="Vitesses de marche"/>
  </protectedRanges>
  <mergeCells count="8">
    <mergeCell ref="A13:B13"/>
    <mergeCell ref="A18:B18"/>
    <mergeCell ref="A1:E1"/>
    <mergeCell ref="K1:P2"/>
    <mergeCell ref="A10:B10"/>
    <mergeCell ref="D11:M11"/>
    <mergeCell ref="A12:B12"/>
    <mergeCell ref="D12:M12"/>
  </mergeCells>
  <conditionalFormatting sqref="G8:G9">
    <cfRule type="expression" dxfId="1" priority="1">
      <formula>IF($G$9&gt;0.62500055,TRUE)</formula>
    </cfRule>
  </conditionalFormatting>
  <conditionalFormatting sqref="L8">
    <cfRule type="expression" dxfId="0" priority="2">
      <formula>IF($G$9&gt;1.25055,TRUE)</formula>
    </cfRule>
  </conditionalFormatting>
  <pageMargins left="0.75" right="0.75" top="1" bottom="1" header="0.5" footer="0.5"/>
  <pageSetup paperSize="9" scale="4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8429922A1A30A40896BBD8A9C0D8966" ma:contentTypeVersion="11" ma:contentTypeDescription="Crée un document." ma:contentTypeScope="" ma:versionID="3c3a68ac453d7bc324f1f80e699d1b82">
  <xsd:schema xmlns:xsd="http://www.w3.org/2001/XMLSchema" xmlns:xs="http://www.w3.org/2001/XMLSchema" xmlns:p="http://schemas.microsoft.com/office/2006/metadata/properties" xmlns:ns3="5dd80f7f-b5be-4cfe-ad01-8caf4e4e1e5a" xmlns:ns4="eb3e580c-84b6-4125-848b-b8e71ef7cffc" targetNamespace="http://schemas.microsoft.com/office/2006/metadata/properties" ma:root="true" ma:fieldsID="4f25a32c1a012f88aba8bc753acbc04b" ns3:_="" ns4:_="">
    <xsd:import namespace="5dd80f7f-b5be-4cfe-ad01-8caf4e4e1e5a"/>
    <xsd:import namespace="eb3e580c-84b6-4125-848b-b8e71ef7cff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d80f7f-b5be-4cfe-ad01-8caf4e4e1e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b3e580c-84b6-4125-848b-b8e71ef7cffc" elementFormDefault="qualified">
    <xsd:import namespace="http://schemas.microsoft.com/office/2006/documentManagement/types"/>
    <xsd:import namespace="http://schemas.microsoft.com/office/infopath/2007/PartnerControls"/>
    <xsd:element name="SharedWithUsers" ma:index="14"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Partagé avec détails" ma:internalName="SharedWithDetails" ma:readOnly="true">
      <xsd:simpleType>
        <xsd:restriction base="dms:Note">
          <xsd:maxLength value="255"/>
        </xsd:restriction>
      </xsd:simpleType>
    </xsd:element>
    <xsd:element name="SharingHintHash" ma:index="16"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7FD4EE-0C3B-4D7A-A59D-C8748A6A3E74}">
  <ds:schemaRefs>
    <ds:schemaRef ds:uri="http://schemas.microsoft.com/sharepoint/v3/contenttype/forms"/>
  </ds:schemaRefs>
</ds:datastoreItem>
</file>

<file path=customXml/itemProps2.xml><?xml version="1.0" encoding="utf-8"?>
<ds:datastoreItem xmlns:ds="http://schemas.openxmlformats.org/officeDocument/2006/customXml" ds:itemID="{771193C5-10DE-4058-9941-3187069D3E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d80f7f-b5be-4cfe-ad01-8caf4e4e1e5a"/>
    <ds:schemaRef ds:uri="eb3e580c-84b6-4125-848b-b8e71ef7cf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2D68EC-2541-4697-BF70-B389B31FFED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Traiwalker Dieppe - 15h</vt:lpstr>
      <vt:lpstr>Traiwalker Dieppe - 12h </vt:lpstr>
      <vt:lpstr>Traiwalker Dieppe - 7h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Elodie Mesnage</cp:lastModifiedBy>
  <cp:revision/>
  <cp:lastPrinted>2022-10-08T10:48:52Z</cp:lastPrinted>
  <dcterms:created xsi:type="dcterms:W3CDTF">2008-03-25T05:45:35Z</dcterms:created>
  <dcterms:modified xsi:type="dcterms:W3CDTF">2026-06-10T09:55:32Z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0x010100E8429922A1A30A40896BBD8A9C0D8966</vt:lpwstr>
  </property>
</Properties>
</file>